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activeTab="0"/>
  </bookViews>
  <sheets>
    <sheet name="簡易試算表" sheetId="1" r:id="rId1"/>
    <sheet name="連結公式" sheetId="2" r:id="rId2"/>
  </sheets>
  <definedNames/>
  <calcPr fullCalcOnLoad="1"/>
</workbook>
</file>

<file path=xl/sharedStrings.xml><?xml version="1.0" encoding="utf-8"?>
<sst xmlns="http://schemas.openxmlformats.org/spreadsheetml/2006/main" count="408" uniqueCount="93">
  <si>
    <t>法定指標</t>
  </si>
  <si>
    <t>年</t>
  </si>
  <si>
    <t>X</t>
  </si>
  <si>
    <r>
      <t>方案實施後</t>
    </r>
    <r>
      <rPr>
        <sz val="12"/>
        <color indexed="10"/>
        <rFont val="新細明體"/>
        <family val="1"/>
      </rPr>
      <t>第幾年</t>
    </r>
    <r>
      <rPr>
        <sz val="12"/>
        <rFont val="新細明體"/>
        <family val="1"/>
      </rPr>
      <t>符合法定指標數</t>
    </r>
  </si>
  <si>
    <t>符合月退休金起支年齡之任職年資</t>
  </si>
  <si>
    <t>月退休金起支年齡</t>
  </si>
  <si>
    <t>實得指標數</t>
  </si>
  <si>
    <t>法定指標數</t>
  </si>
  <si>
    <r>
      <t>退休新制實施</t>
    </r>
    <r>
      <rPr>
        <sz val="16"/>
        <color indexed="10"/>
        <rFont val="新細明體"/>
        <family val="1"/>
      </rPr>
      <t>「第幾年」</t>
    </r>
    <r>
      <rPr>
        <sz val="16"/>
        <rFont val="新細明體"/>
        <family val="1"/>
      </rPr>
      <t>得支領月退休金對照表</t>
    </r>
  </si>
  <si>
    <t>Ａ：個    人    實    際   得   採   計   年   資</t>
  </si>
  <si>
    <t>Ｂ</t>
  </si>
  <si>
    <t>個</t>
  </si>
  <si>
    <t>人</t>
  </si>
  <si>
    <t>實</t>
  </si>
  <si>
    <t>際</t>
  </si>
  <si>
    <t>齡</t>
  </si>
  <si>
    <t>年資</t>
  </si>
  <si>
    <t>D</t>
  </si>
  <si>
    <t>年齡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</si>
  <si>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</si>
  <si>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</si>
  <si>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</si>
  <si>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</si>
  <si>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</si>
  <si>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</si>
  <si>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</si>
  <si>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</si>
  <si>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</si>
  <si>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</si>
  <si>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</si>
  <si>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</si>
  <si>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</si>
  <si>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</si>
  <si>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</si>
  <si>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</si>
  <si>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</si>
  <si>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</si>
  <si>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</si>
  <si>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</si>
  <si>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</si>
  <si>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</si>
  <si>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</si>
  <si>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</si>
  <si>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</si>
  <si>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</si>
  <si>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</si>
  <si>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</si>
  <si>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</si>
  <si>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</si>
  <si>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</si>
  <si>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</si>
  <si>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</t>
  </si>
  <si>
    <t>2、保障及過渡規定：</t>
  </si>
  <si>
    <t>(1)服務年資＞＝15年 且 年齡＞＝60歲</t>
  </si>
  <si>
    <t>(2)服務年資＞＝25年 且 年齡＞＝60歲</t>
  </si>
  <si>
    <t>(3)服務年資＞＝30年 且 年齡＞＝55歲</t>
  </si>
  <si>
    <t>(1)修正條文施行前任職年資已滿 25 年以上且年滿 50 歲符合現行自願退休領取月退休金條件者，仍得按原規定於退休時領取月退休金，不受修正條文之限制。</t>
  </si>
  <si>
    <t>(2)至於未符上開規定之現職人員，在修正條文施行第１年至第１０年間依任職滿 25 年以上條件自願退休者，除應年滿 50 歲以外，其年資與年齡合計數應符合各年度適用之法定指標數，始得領取月退休金，以達漸進延後年齡之效果。</t>
  </si>
  <si>
    <t>x</t>
  </si>
  <si>
    <t>起支月退任職年資</t>
  </si>
  <si>
    <t>x</t>
  </si>
  <si>
    <t>年</t>
  </si>
  <si>
    <t>歲</t>
  </si>
  <si>
    <r>
      <t>*舉例：66年8月1日初任公職，請輸入</t>
    </r>
    <r>
      <rPr>
        <sz val="10"/>
        <color indexed="12"/>
        <rFont val="華康墨字體"/>
        <family val="3"/>
      </rPr>
      <t>６６０８０１</t>
    </r>
  </si>
  <si>
    <t>年齡(足歲)</t>
  </si>
  <si>
    <t>服務年資(足年)</t>
  </si>
  <si>
    <r>
      <t xml:space="preserve">      如：中斷年資２年３個月，則</t>
    </r>
    <r>
      <rPr>
        <sz val="10"/>
        <color indexed="10"/>
        <rFont val="華康墨字體"/>
        <family val="3"/>
      </rPr>
      <t>往後加上</t>
    </r>
    <r>
      <rPr>
        <sz val="10"/>
        <rFont val="華康墨字體"/>
        <family val="3"/>
      </rPr>
      <t>２年３個月，請輸入</t>
    </r>
    <r>
      <rPr>
        <sz val="10"/>
        <color indexed="12"/>
        <rFont val="華康墨字體"/>
        <family val="3"/>
      </rPr>
      <t>６８１１０１</t>
    </r>
  </si>
  <si>
    <t>生日</t>
  </si>
  <si>
    <t>初任日</t>
  </si>
  <si>
    <t>預訂實施日</t>
  </si>
  <si>
    <t>1、得支領月退金的一般條件</t>
  </si>
  <si>
    <t>想不想知道您何時可以退休並拿得到月退休金？</t>
  </si>
  <si>
    <t>退休新制草案的規定</t>
  </si>
  <si>
    <t>3、其化退休新制草案的規定，請至【退休制度改革方案專區】參閱相關資料。</t>
  </si>
  <si>
    <r>
      <t xml:space="preserve">*舉例：41年5月10日生，請輸入 </t>
    </r>
    <r>
      <rPr>
        <sz val="10"/>
        <color indexed="12"/>
        <rFont val="華康墨字體"/>
        <family val="3"/>
      </rPr>
      <t>４１０５１０</t>
    </r>
  </si>
  <si>
    <r>
      <t>ä</t>
    </r>
    <r>
      <rPr>
        <sz val="12"/>
        <rFont val="華康楷書體W5(P)"/>
        <family val="1"/>
      </rPr>
      <t>如有任何疑問，歡迎洽詢人事室退休業務承辦人：3366-5955賴小姐</t>
    </r>
  </si>
  <si>
    <r>
      <t xml:space="preserve">      如：服兵役１年１０個月，則</t>
    </r>
    <r>
      <rPr>
        <sz val="10"/>
        <color indexed="10"/>
        <rFont val="華康墨字體"/>
        <family val="3"/>
      </rPr>
      <t>往前推算</t>
    </r>
    <r>
      <rPr>
        <sz val="10"/>
        <rFont val="華康墨字體"/>
        <family val="3"/>
      </rPr>
      <t>１年１０個月, 請輸入</t>
    </r>
    <r>
      <rPr>
        <sz val="10"/>
        <color indexed="12"/>
        <rFont val="華康墨字體"/>
        <family val="3"/>
      </rPr>
      <t xml:space="preserve"> ６４１００１</t>
    </r>
  </si>
  <si>
    <t xml:space="preserve">**男士們如有服義務役年資，請自「初任公職日」往前推算…… </t>
  </si>
  <si>
    <t xml:space="preserve">***如您服務年資有中斷，請自「初任公職日」往後加上…… </t>
  </si>
  <si>
    <t>1、請輸入您的生日：</t>
  </si>
  <si>
    <t>2、請輸入您的初任公職日：</t>
  </si>
  <si>
    <t>3、請按  Enter  鍵</t>
  </si>
  <si>
    <t>*</t>
  </si>
  <si>
    <t>( 30 年 1 月 2 日以前、7８年１月１日以後，出生者不適用 )</t>
  </si>
  <si>
    <t>*</t>
  </si>
  <si>
    <t>**</t>
  </si>
  <si>
    <t>x</t>
  </si>
  <si>
    <t>一次退</t>
  </si>
  <si>
    <t>50歲+25年</t>
  </si>
  <si>
    <t>60歲+15年</t>
  </si>
  <si>
    <t>**</t>
  </si>
  <si>
    <t>假如………民國 96 年開始實施退休新制！</t>
  </si>
  <si>
    <t>至民國 96年1月1日開始實施退休新制時，您的…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</si>
</sst>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e/m/d;@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4"/>
      <name val="新細明體"/>
      <family val="1"/>
    </font>
    <font>
      <sz val="16"/>
      <name val="新細明體"/>
      <family val="1"/>
    </font>
    <font>
      <sz val="16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2"/>
      <name val="華康楷書體W5"/>
      <family val="3"/>
    </font>
    <font>
      <sz val="18"/>
      <name val="華康墨字體"/>
      <family val="3"/>
    </font>
    <font>
      <sz val="18"/>
      <name val="標楷體"/>
      <family val="4"/>
    </font>
    <font>
      <sz val="12"/>
      <name val="華康墨字體"/>
      <family val="3"/>
    </font>
    <font>
      <sz val="16"/>
      <name val="華康墨字體"/>
      <family val="3"/>
    </font>
    <font>
      <sz val="10"/>
      <name val="華康墨字體"/>
      <family val="3"/>
    </font>
    <font>
      <sz val="10"/>
      <color indexed="12"/>
      <name val="華康墨字體"/>
      <family val="3"/>
    </font>
    <font>
      <sz val="14"/>
      <name val="華康墨字體"/>
      <family val="3"/>
    </font>
    <font>
      <sz val="10"/>
      <color indexed="10"/>
      <name val="華康墨字體"/>
      <family val="3"/>
    </font>
    <font>
      <sz val="11"/>
      <name val="華康墨字體"/>
      <family val="3"/>
    </font>
    <font>
      <sz val="11"/>
      <name val="華康楷書體W5(P)"/>
      <family val="1"/>
    </font>
    <font>
      <sz val="12"/>
      <name val="華康楷書體W5(P)"/>
      <family val="1"/>
    </font>
    <font>
      <sz val="18"/>
      <name val="華康楷書體W5(P)"/>
      <family val="1"/>
    </font>
    <font>
      <sz val="12"/>
      <name val="Wingdings 2"/>
      <family val="1"/>
    </font>
    <font>
      <sz val="18"/>
      <color indexed="10"/>
      <name val="華康墨字體"/>
      <family val="3"/>
    </font>
    <font>
      <sz val="14"/>
      <color indexed="10"/>
      <name val="華康墨字體"/>
      <family val="3"/>
    </font>
    <font>
      <sz val="12"/>
      <color indexed="20"/>
      <name val="新細明體"/>
      <family val="1"/>
    </font>
    <font>
      <sz val="8"/>
      <name val="華康墨字體"/>
      <family val="3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 style="double"/>
      <right>
        <color indexed="63"/>
      </right>
      <top style="double">
        <color indexed="17"/>
      </top>
      <bottom style="double"/>
    </border>
    <border>
      <left>
        <color indexed="63"/>
      </left>
      <right>
        <color indexed="63"/>
      </right>
      <top style="double">
        <color indexed="17"/>
      </top>
      <bottom style="double"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7" fillId="2" borderId="1" xfId="0" applyFont="1" applyFill="1" applyBorder="1" applyAlignment="1" applyProtection="1">
      <alignment horizontal="centerContinuous" vertical="center"/>
      <protection hidden="1"/>
    </xf>
    <xf numFmtId="0" fontId="0" fillId="3" borderId="2" xfId="0" applyFill="1" applyBorder="1" applyAlignment="1" applyProtection="1">
      <alignment vertical="distributed"/>
      <protection hidden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distributed"/>
      <protection hidden="1"/>
    </xf>
    <xf numFmtId="0" fontId="0" fillId="0" borderId="2" xfId="0" applyBorder="1" applyAlignment="1" applyProtection="1">
      <alignment vertical="distributed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13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4" borderId="13" xfId="0" applyFont="1" applyFill="1" applyBorder="1" applyAlignment="1" applyProtection="1">
      <alignment vertical="center"/>
      <protection hidden="1"/>
    </xf>
    <xf numFmtId="0" fontId="9" fillId="4" borderId="14" xfId="0" applyFont="1" applyFill="1" applyBorder="1" applyAlignment="1" applyProtection="1">
      <alignment vertical="center"/>
      <protection hidden="1"/>
    </xf>
    <xf numFmtId="0" fontId="10" fillId="5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5" fillId="4" borderId="16" xfId="0" applyFont="1" applyFill="1" applyBorder="1" applyAlignment="1" applyProtection="1">
      <alignment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0" fillId="5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Continuous" vertical="center"/>
      <protection hidden="1"/>
    </xf>
    <xf numFmtId="0" fontId="0" fillId="0" borderId="21" xfId="0" applyBorder="1" applyAlignment="1" applyProtection="1">
      <alignment horizontal="centerContinuous"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6" borderId="22" xfId="0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2" borderId="24" xfId="0" applyFont="1" applyFill="1" applyBorder="1" applyAlignment="1" applyProtection="1">
      <alignment horizontal="centerContinuous" vertical="center"/>
      <protection hidden="1"/>
    </xf>
    <xf numFmtId="0" fontId="0" fillId="2" borderId="25" xfId="0" applyFill="1" applyBorder="1" applyAlignment="1" applyProtection="1">
      <alignment horizontal="centerContinuous"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3" fillId="6" borderId="22" xfId="0" applyFont="1" applyFill="1" applyBorder="1" applyAlignment="1" applyProtection="1">
      <alignment vertical="center"/>
      <protection hidden="1"/>
    </xf>
    <xf numFmtId="0" fontId="0" fillId="6" borderId="22" xfId="0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7" borderId="22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0" fillId="2" borderId="22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/>
      <protection hidden="1"/>
    </xf>
    <xf numFmtId="0" fontId="2" fillId="4" borderId="22" xfId="0" applyFont="1" applyFill="1" applyBorder="1" applyAlignment="1" applyProtection="1">
      <alignment vertical="center"/>
      <protection hidden="1"/>
    </xf>
    <xf numFmtId="0" fontId="0" fillId="3" borderId="22" xfId="0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0" fillId="8" borderId="27" xfId="0" applyFill="1" applyBorder="1" applyAlignment="1" applyProtection="1">
      <alignment vertical="center"/>
      <protection hidden="1"/>
    </xf>
    <xf numFmtId="14" fontId="0" fillId="8" borderId="28" xfId="0" applyNumberFormat="1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6" borderId="30" xfId="0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4" fontId="0" fillId="0" borderId="31" xfId="0" applyNumberFormat="1" applyBorder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6" borderId="32" xfId="0" applyFill="1" applyBorder="1" applyAlignment="1" applyProtection="1">
      <alignment vertical="center"/>
      <protection hidden="1"/>
    </xf>
    <xf numFmtId="0" fontId="15" fillId="4" borderId="33" xfId="0" applyFont="1" applyFill="1" applyBorder="1" applyAlignment="1" applyProtection="1">
      <alignment vertical="center"/>
      <protection hidden="1"/>
    </xf>
    <xf numFmtId="0" fontId="0" fillId="4" borderId="34" xfId="0" applyFill="1" applyBorder="1" applyAlignment="1" applyProtection="1">
      <alignment horizontal="center" vertical="center"/>
      <protection hidden="1"/>
    </xf>
    <xf numFmtId="0" fontId="2" fillId="0" borderId="35" xfId="0" applyNumberFormat="1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5" fillId="4" borderId="37" xfId="0" applyFont="1" applyFill="1" applyBorder="1" applyAlignment="1" applyProtection="1">
      <alignment vertical="center"/>
      <protection hidden="1"/>
    </xf>
    <xf numFmtId="0" fontId="0" fillId="4" borderId="38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1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9" fillId="4" borderId="34" xfId="0" applyFont="1" applyFill="1" applyBorder="1" applyAlignment="1" applyProtection="1">
      <alignment vertical="center"/>
      <protection hidden="1"/>
    </xf>
    <xf numFmtId="0" fontId="9" fillId="4" borderId="11" xfId="0" applyFont="1" applyFill="1" applyBorder="1" applyAlignment="1" applyProtection="1">
      <alignment horizontal="left" vertical="center"/>
      <protection hidden="1"/>
    </xf>
    <xf numFmtId="0" fontId="9" fillId="4" borderId="39" xfId="0" applyFont="1" applyFill="1" applyBorder="1" applyAlignment="1" applyProtection="1">
      <alignment horizontal="left" vertical="center"/>
      <protection hidden="1"/>
    </xf>
    <xf numFmtId="0" fontId="9" fillId="0" borderId="6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11" fillId="10" borderId="40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distributed"/>
      <protection hidden="1"/>
    </xf>
    <xf numFmtId="0" fontId="0" fillId="0" borderId="0" xfId="0" applyFill="1" applyBorder="1" applyAlignment="1" applyProtection="1">
      <alignment horizontal="center" vertical="distributed"/>
      <protection hidden="1"/>
    </xf>
    <xf numFmtId="0" fontId="2" fillId="2" borderId="22" xfId="0" applyFont="1" applyFill="1" applyBorder="1" applyAlignment="1" applyProtection="1">
      <alignment vertical="center"/>
      <protection hidden="1"/>
    </xf>
    <xf numFmtId="0" fontId="24" fillId="0" borderId="22" xfId="0" applyFont="1" applyFill="1" applyBorder="1" applyAlignment="1" applyProtection="1">
      <alignment vertical="center"/>
      <protection hidden="1"/>
    </xf>
    <xf numFmtId="0" fontId="9" fillId="6" borderId="0" xfId="0" applyFont="1" applyFill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7" borderId="42" xfId="0" applyFont="1" applyFill="1" applyBorder="1" applyAlignment="1" applyProtection="1">
      <alignment horizontal="left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9" fillId="10" borderId="11" xfId="0" applyFont="1" applyFill="1" applyBorder="1" applyAlignment="1">
      <alignment horizontal="left" vertical="center"/>
    </xf>
    <xf numFmtId="0" fontId="9" fillId="10" borderId="39" xfId="0" applyFont="1" applyFill="1" applyBorder="1" applyAlignment="1">
      <alignment horizontal="left" vertical="center"/>
    </xf>
    <xf numFmtId="0" fontId="9" fillId="10" borderId="34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25" fillId="0" borderId="4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F6" sqref="F6"/>
    </sheetView>
  </sheetViews>
  <sheetFormatPr defaultColWidth="9.00390625" defaultRowHeight="16.5"/>
  <cols>
    <col min="1" max="1" width="9.875" style="12" customWidth="1"/>
    <col min="2" max="2" width="11.00390625" style="12" customWidth="1"/>
    <col min="3" max="3" width="10.875" style="12" customWidth="1"/>
    <col min="4" max="4" width="10.75390625" style="12" customWidth="1"/>
    <col min="5" max="5" width="11.375" style="12" customWidth="1"/>
    <col min="6" max="6" width="14.125" style="12" bestFit="1" customWidth="1"/>
    <col min="7" max="7" width="10.125" style="12" customWidth="1"/>
    <col min="8" max="8" width="8.125" style="12" customWidth="1"/>
    <col min="9" max="9" width="21.00390625" style="12" customWidth="1"/>
    <col min="10" max="16384" width="9.00390625" style="12" customWidth="1"/>
  </cols>
  <sheetData>
    <row r="1" spans="1:9" ht="25.5">
      <c r="A1" s="108" t="s">
        <v>91</v>
      </c>
      <c r="B1" s="108"/>
      <c r="C1" s="108"/>
      <c r="D1" s="108"/>
      <c r="E1" s="108"/>
      <c r="F1" s="108"/>
      <c r="G1" s="108"/>
      <c r="H1" s="108"/>
      <c r="I1" s="14"/>
    </row>
    <row r="2" spans="1:9" ht="30.7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4"/>
    </row>
    <row r="3" spans="1:9" s="13" customFormat="1" ht="15.7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27" thickBot="1" thickTop="1">
      <c r="A4" s="27" t="s">
        <v>79</v>
      </c>
      <c r="B4" s="27"/>
      <c r="C4" s="96"/>
      <c r="D4" s="97">
        <v>470201</v>
      </c>
      <c r="E4" s="124" t="s">
        <v>83</v>
      </c>
      <c r="F4" s="17"/>
      <c r="G4" s="17"/>
      <c r="I4" s="29"/>
    </row>
    <row r="5" spans="2:8" s="13" customFormat="1" ht="27" thickBot="1" thickTop="1">
      <c r="B5" s="98" t="s">
        <v>74</v>
      </c>
      <c r="C5" s="28"/>
      <c r="D5" s="99"/>
      <c r="E5" s="94"/>
      <c r="F5" s="15"/>
      <c r="G5" s="15"/>
      <c r="H5" s="16"/>
    </row>
    <row r="6" spans="1:5" ht="27" thickBot="1" thickTop="1">
      <c r="A6" s="27" t="s">
        <v>80</v>
      </c>
      <c r="B6" s="95"/>
      <c r="C6" s="95"/>
      <c r="D6" s="96"/>
      <c r="E6" s="97">
        <v>751214</v>
      </c>
    </row>
    <row r="7" spans="2:8" ht="21.75" customHeight="1" thickTop="1">
      <c r="B7" s="23" t="s">
        <v>63</v>
      </c>
      <c r="C7" s="24"/>
      <c r="D7" s="24"/>
      <c r="E7" s="26"/>
      <c r="F7" s="18"/>
      <c r="G7" s="18"/>
      <c r="H7" s="19"/>
    </row>
    <row r="8" spans="2:8" ht="19.5" customHeight="1">
      <c r="B8" s="20" t="s">
        <v>77</v>
      </c>
      <c r="C8" s="21"/>
      <c r="D8" s="21"/>
      <c r="E8" s="21"/>
      <c r="F8" s="21"/>
      <c r="G8" s="21"/>
      <c r="H8" s="22"/>
    </row>
    <row r="9" spans="2:8" ht="19.5" customHeight="1">
      <c r="B9" s="23" t="s">
        <v>76</v>
      </c>
      <c r="C9" s="24"/>
      <c r="D9" s="24"/>
      <c r="E9" s="24"/>
      <c r="F9" s="24"/>
      <c r="G9" s="24"/>
      <c r="H9" s="25"/>
    </row>
    <row r="10" spans="2:8" ht="19.5" customHeight="1">
      <c r="B10" s="20" t="s">
        <v>78</v>
      </c>
      <c r="C10" s="21"/>
      <c r="D10" s="21"/>
      <c r="E10" s="21"/>
      <c r="F10" s="21"/>
      <c r="G10" s="21"/>
      <c r="H10" s="22"/>
    </row>
    <row r="11" spans="2:8" ht="19.5" customHeight="1" thickBot="1">
      <c r="B11" s="98" t="s">
        <v>66</v>
      </c>
      <c r="C11" s="17"/>
      <c r="D11" s="17"/>
      <c r="E11" s="17"/>
      <c r="F11" s="24"/>
      <c r="G11" s="24"/>
      <c r="H11" s="25"/>
    </row>
    <row r="12" spans="1:8" ht="30" customHeight="1" thickBot="1" thickTop="1">
      <c r="A12" s="114" t="s">
        <v>81</v>
      </c>
      <c r="B12" s="115"/>
      <c r="C12" s="115"/>
      <c r="D12" s="115"/>
      <c r="E12" s="116"/>
      <c r="F12" s="17"/>
      <c r="G12" s="17"/>
      <c r="H12" s="17"/>
    </row>
    <row r="13" spans="1:10" ht="27" thickBot="1" thickTop="1">
      <c r="A13" s="101" t="s">
        <v>92</v>
      </c>
      <c r="B13" s="102"/>
      <c r="C13" s="102"/>
      <c r="D13" s="102"/>
      <c r="E13" s="28"/>
      <c r="F13" s="28"/>
      <c r="G13" s="28"/>
      <c r="H13" s="28"/>
      <c r="I13" s="28"/>
      <c r="J13" s="13"/>
    </row>
    <row r="14" spans="1:10" ht="27" thickBot="1" thickTop="1">
      <c r="A14" s="34" t="s">
        <v>64</v>
      </c>
      <c r="B14" s="35"/>
      <c r="C14" s="36">
        <f>'連結公式'!AN50</f>
        <v>48</v>
      </c>
      <c r="D14" s="92" t="s">
        <v>62</v>
      </c>
      <c r="E14" s="91"/>
      <c r="F14" s="38"/>
      <c r="G14" s="37"/>
      <c r="H14" s="37"/>
      <c r="I14" s="28"/>
      <c r="J14" s="13"/>
    </row>
    <row r="15" spans="1:9" ht="27" thickBot="1" thickTop="1">
      <c r="A15" s="39" t="s">
        <v>65</v>
      </c>
      <c r="B15" s="40"/>
      <c r="C15" s="41">
        <f>'連結公式'!AN51</f>
        <v>20</v>
      </c>
      <c r="D15" s="93" t="s">
        <v>61</v>
      </c>
      <c r="E15" s="91"/>
      <c r="F15" s="37"/>
      <c r="G15" s="37"/>
      <c r="H15" s="37"/>
      <c r="I15" s="28"/>
    </row>
    <row r="16" spans="1:8" ht="59.25" customHeight="1" thickBot="1" thickTop="1">
      <c r="A16" s="111" t="str">
        <f>'連結公式'!I53</f>
        <v>恭喜您啦！您將可於年滿  55  歲及服務公職滿  27  年時，擇領月退金退休。</v>
      </c>
      <c r="B16" s="112"/>
      <c r="C16" s="112"/>
      <c r="D16" s="112"/>
      <c r="E16" s="112"/>
      <c r="F16" s="112"/>
      <c r="G16" s="112"/>
      <c r="H16" s="113"/>
    </row>
    <row r="17" s="13" customFormat="1" ht="26.25" thickTop="1"/>
    <row r="18" spans="1:16" ht="19.5" customHeight="1">
      <c r="A18" s="31" t="s">
        <v>72</v>
      </c>
      <c r="B18" s="30"/>
      <c r="C18" s="30"/>
      <c r="D18" s="30"/>
      <c r="E18" s="30"/>
      <c r="F18" s="30"/>
      <c r="G18" s="30"/>
      <c r="H18" s="30"/>
      <c r="I18" s="4"/>
      <c r="J18" s="4"/>
      <c r="K18" s="4"/>
      <c r="L18" s="4"/>
      <c r="M18" s="3"/>
      <c r="N18" s="100"/>
      <c r="O18" s="100"/>
      <c r="P18" s="100"/>
    </row>
    <row r="19" spans="1:16" ht="25.5">
      <c r="A19" s="31" t="s">
        <v>70</v>
      </c>
      <c r="B19" s="30"/>
      <c r="C19" s="30"/>
      <c r="D19" s="30"/>
      <c r="E19" s="30"/>
      <c r="F19" s="30"/>
      <c r="G19" s="30"/>
      <c r="H19" s="30"/>
      <c r="I19" s="4"/>
      <c r="J19" s="4"/>
      <c r="K19" s="4"/>
      <c r="L19" s="4"/>
      <c r="M19" s="3"/>
      <c r="N19" s="100"/>
      <c r="O19" s="100"/>
      <c r="P19" s="100"/>
    </row>
    <row r="20" spans="1:16" ht="16.5" customHeight="1">
      <c r="A20" s="31"/>
      <c r="B20" s="30" t="s">
        <v>53</v>
      </c>
      <c r="C20" s="30"/>
      <c r="D20" s="30"/>
      <c r="E20" s="30"/>
      <c r="F20" s="30"/>
      <c r="G20" s="30"/>
      <c r="H20" s="30"/>
      <c r="I20" s="4"/>
      <c r="J20" s="4"/>
      <c r="K20" s="4"/>
      <c r="L20" s="4"/>
      <c r="M20" s="4"/>
      <c r="N20" s="100"/>
      <c r="O20" s="100"/>
      <c r="P20" s="100"/>
    </row>
    <row r="21" spans="1:16" ht="16.5" customHeight="1">
      <c r="A21" s="31"/>
      <c r="B21" s="30" t="s">
        <v>54</v>
      </c>
      <c r="C21" s="30"/>
      <c r="D21" s="30"/>
      <c r="E21" s="30"/>
      <c r="F21" s="30"/>
      <c r="G21" s="30"/>
      <c r="H21" s="30"/>
      <c r="I21" s="4"/>
      <c r="J21" s="4"/>
      <c r="K21" s="4"/>
      <c r="L21" s="4"/>
      <c r="M21" s="4"/>
      <c r="N21" s="100"/>
      <c r="O21" s="100"/>
      <c r="P21" s="100"/>
    </row>
    <row r="22" spans="1:16" ht="18" customHeight="1">
      <c r="A22" s="31"/>
      <c r="B22" s="30" t="s">
        <v>55</v>
      </c>
      <c r="C22" s="30"/>
      <c r="D22" s="30"/>
      <c r="E22" s="30"/>
      <c r="F22" s="30"/>
      <c r="G22" s="30"/>
      <c r="H22" s="30"/>
      <c r="I22" s="4"/>
      <c r="J22" s="4"/>
      <c r="K22" s="4"/>
      <c r="L22" s="4"/>
      <c r="M22" s="4"/>
      <c r="N22" s="3"/>
      <c r="O22" s="3"/>
      <c r="P22" s="3"/>
    </row>
    <row r="23" spans="1:16" ht="25.5">
      <c r="A23" s="32" t="s">
        <v>52</v>
      </c>
      <c r="B23" s="30"/>
      <c r="C23" s="30"/>
      <c r="D23" s="30"/>
      <c r="E23" s="30"/>
      <c r="F23" s="30"/>
      <c r="G23" s="30"/>
      <c r="H23" s="30"/>
      <c r="I23" s="4"/>
      <c r="J23" s="4"/>
      <c r="K23" s="4"/>
      <c r="L23" s="4"/>
      <c r="M23" s="4"/>
      <c r="N23" s="3"/>
      <c r="O23" s="3"/>
      <c r="P23" s="3"/>
    </row>
    <row r="24" spans="1:16" ht="43.5" customHeight="1">
      <c r="A24" s="109" t="s">
        <v>56</v>
      </c>
      <c r="B24" s="110"/>
      <c r="C24" s="110"/>
      <c r="D24" s="110"/>
      <c r="E24" s="110"/>
      <c r="F24" s="110"/>
      <c r="G24" s="110"/>
      <c r="H24" s="110"/>
      <c r="I24" s="5"/>
      <c r="J24" s="5"/>
      <c r="K24" s="5"/>
      <c r="L24" s="5"/>
      <c r="M24" s="5"/>
      <c r="N24" s="5"/>
      <c r="O24" s="5"/>
      <c r="P24" s="5"/>
    </row>
    <row r="25" spans="1:16" ht="50.25" customHeight="1">
      <c r="A25" s="109" t="s">
        <v>57</v>
      </c>
      <c r="B25" s="110"/>
      <c r="C25" s="110"/>
      <c r="D25" s="110"/>
      <c r="E25" s="110"/>
      <c r="F25" s="110"/>
      <c r="G25" s="110"/>
      <c r="H25" s="110"/>
      <c r="I25" s="5"/>
      <c r="J25" s="5"/>
      <c r="K25" s="5"/>
      <c r="L25" s="5"/>
      <c r="M25" s="5"/>
      <c r="N25" s="5"/>
      <c r="O25" s="5"/>
      <c r="P25" s="5"/>
    </row>
    <row r="26" spans="1:8" ht="33.75" customHeight="1">
      <c r="A26" s="32" t="s">
        <v>73</v>
      </c>
      <c r="B26" s="33"/>
      <c r="C26" s="33"/>
      <c r="D26" s="33"/>
      <c r="E26" s="33"/>
      <c r="F26" s="33"/>
      <c r="G26" s="33"/>
      <c r="H26" s="33"/>
    </row>
    <row r="27" spans="1:8" ht="25.5">
      <c r="A27" s="89" t="s">
        <v>75</v>
      </c>
      <c r="B27" s="90"/>
      <c r="C27" s="90"/>
      <c r="D27" s="90"/>
      <c r="E27" s="90"/>
      <c r="F27" s="90"/>
      <c r="G27" s="90"/>
      <c r="H27" s="90"/>
    </row>
  </sheetData>
  <sheetProtection password="CC06" sheet="1" objects="1" scenarios="1"/>
  <mergeCells count="6">
    <mergeCell ref="A1:H1"/>
    <mergeCell ref="A2:H2"/>
    <mergeCell ref="A24:H24"/>
    <mergeCell ref="A25:H25"/>
    <mergeCell ref="A16:H16"/>
    <mergeCell ref="A12:E1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&amp;L可擇領月退休金簡易試算表&amp;R&amp;D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zoomScale="75" zoomScaleNormal="75" workbookViewId="0" topLeftCell="A1">
      <pane ySplit="3" topLeftCell="BM31" activePane="bottomLeft" state="frozen"/>
      <selection pane="topLeft" activeCell="A1" sqref="A1"/>
      <selection pane="bottomLeft" activeCell="P42" sqref="P42"/>
    </sheetView>
  </sheetViews>
  <sheetFormatPr defaultColWidth="9.00390625" defaultRowHeight="16.5"/>
  <cols>
    <col min="1" max="37" width="2.875" style="9" customWidth="1"/>
    <col min="38" max="38" width="12.125" style="9" customWidth="1"/>
    <col min="39" max="39" width="10.00390625" style="10" customWidth="1"/>
    <col min="40" max="40" width="11.875" style="9" customWidth="1"/>
    <col min="41" max="41" width="8.875" style="9" customWidth="1"/>
    <col min="42" max="42" width="6.75390625" style="9" customWidth="1"/>
    <col min="43" max="45" width="6.625" style="10" customWidth="1"/>
    <col min="46" max="46" width="6.625" style="9" customWidth="1"/>
    <col min="47" max="47" width="4.125" style="9" customWidth="1"/>
    <col min="48" max="48" width="5.875" style="9" customWidth="1"/>
    <col min="49" max="49" width="3.375" style="9" customWidth="1"/>
    <col min="50" max="16384" width="9.00390625" style="9" customWidth="1"/>
  </cols>
  <sheetData>
    <row r="1" spans="1:45" ht="35.25" customHeight="1" thickBot="1" thickTop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11" t="s">
        <v>16</v>
      </c>
      <c r="AM1" s="6">
        <f>AN51</f>
        <v>20</v>
      </c>
      <c r="AN1" s="2" t="s">
        <v>59</v>
      </c>
      <c r="AO1" s="7">
        <f>IF(AM3=0,"無",(IF(AM3="僅能一次退","0",AM1+AM3-1)))</f>
        <v>27</v>
      </c>
      <c r="AP1" s="8" t="s">
        <v>6</v>
      </c>
      <c r="AQ1" s="6">
        <f>IF(AO1="無","0",AO1+AO2)</f>
        <v>82</v>
      </c>
      <c r="AS1" s="9"/>
    </row>
    <row r="2" spans="1:45" ht="43.5" customHeight="1" thickBot="1" thickTop="1">
      <c r="A2" s="10"/>
      <c r="C2" s="44" t="s">
        <v>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11" t="s">
        <v>18</v>
      </c>
      <c r="AM2" s="6">
        <f>AN50</f>
        <v>48</v>
      </c>
      <c r="AN2" s="2" t="s">
        <v>5</v>
      </c>
      <c r="AO2" s="7">
        <f>IF(AM3=0,"無",(IF(AM3="僅能一次退","0",AM2+AM3-1)))</f>
        <v>55</v>
      </c>
      <c r="AP2" s="8" t="s">
        <v>7</v>
      </c>
      <c r="AQ2" s="6">
        <f>IF(AM3="僅能一次退","0",VLOOKUP(AM3,AO7:AP47,2,FALSE))</f>
        <v>82</v>
      </c>
      <c r="AS2" s="9"/>
    </row>
    <row r="3" spans="1:42" ht="39.75" customHeight="1" thickBot="1" thickTop="1">
      <c r="A3" s="75"/>
      <c r="B3" s="75" t="s">
        <v>2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7">
        <v>13</v>
      </c>
      <c r="P3" s="47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7">
        <v>20</v>
      </c>
      <c r="W3" s="47">
        <v>21</v>
      </c>
      <c r="X3" s="47">
        <v>22</v>
      </c>
      <c r="Y3" s="47">
        <v>23</v>
      </c>
      <c r="Z3" s="47">
        <v>24</v>
      </c>
      <c r="AA3" s="47">
        <v>25</v>
      </c>
      <c r="AB3" s="47">
        <v>26</v>
      </c>
      <c r="AC3" s="47">
        <v>27</v>
      </c>
      <c r="AD3" s="47">
        <v>28</v>
      </c>
      <c r="AE3" s="47">
        <v>29</v>
      </c>
      <c r="AF3" s="47">
        <v>30</v>
      </c>
      <c r="AG3" s="47">
        <v>31</v>
      </c>
      <c r="AH3" s="47">
        <v>32</v>
      </c>
      <c r="AI3" s="47">
        <v>33</v>
      </c>
      <c r="AJ3" s="47">
        <v>34</v>
      </c>
      <c r="AK3" s="47">
        <v>35</v>
      </c>
      <c r="AL3" s="11" t="s">
        <v>2</v>
      </c>
      <c r="AM3" s="104">
        <f ca="1">IF(INDIRECT(VLOOKUP(AM1,$AM$4:$AN$41,2,FALSE)&amp;MATCH(AM2,$B$4:$B$51,0)+3)="x","僅能一次退",INDIRECT(VLOOKUP(AM1,$AM$4:$AN$41,2,FALSE)&amp;MATCH(AM2,$B$4:$B$51,0)+3))</f>
        <v>8</v>
      </c>
      <c r="AO3" s="120" t="s">
        <v>0</v>
      </c>
      <c r="AP3" s="120"/>
    </row>
    <row r="4" spans="1:42" ht="16.5" customHeight="1" thickTop="1">
      <c r="A4" s="48"/>
      <c r="B4" s="75">
        <v>18</v>
      </c>
      <c r="C4" s="47">
        <v>38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103"/>
      <c r="AM4" s="105"/>
      <c r="AO4" s="103"/>
      <c r="AP4" s="103"/>
    </row>
    <row r="5" spans="1:42" ht="15" customHeight="1">
      <c r="A5" s="48"/>
      <c r="B5" s="75">
        <v>19</v>
      </c>
      <c r="C5" s="47">
        <v>37</v>
      </c>
      <c r="D5" s="47">
        <v>37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103"/>
      <c r="AM5" s="105"/>
      <c r="AO5" s="103"/>
      <c r="AP5" s="103"/>
    </row>
    <row r="6" spans="1:42" ht="18.75" customHeight="1" thickBot="1">
      <c r="A6" s="55"/>
      <c r="B6" s="75">
        <v>20</v>
      </c>
      <c r="C6" s="47">
        <v>36</v>
      </c>
      <c r="D6" s="47">
        <v>36</v>
      </c>
      <c r="E6" s="47">
        <v>36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103"/>
      <c r="AM6" s="105"/>
      <c r="AO6" s="103"/>
      <c r="AP6" s="103"/>
    </row>
    <row r="7" spans="1:50" ht="18" thickBot="1" thickTop="1">
      <c r="A7" s="55"/>
      <c r="B7" s="47">
        <v>21</v>
      </c>
      <c r="C7" s="49">
        <v>35</v>
      </c>
      <c r="D7" s="47">
        <v>35</v>
      </c>
      <c r="E7" s="47">
        <v>35</v>
      </c>
      <c r="F7" s="47">
        <v>35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M7" s="10">
        <v>1</v>
      </c>
      <c r="AN7" s="9" t="s">
        <v>51</v>
      </c>
      <c r="AO7" s="51">
        <v>0</v>
      </c>
      <c r="AP7" s="51">
        <v>0</v>
      </c>
      <c r="AS7" s="9"/>
      <c r="AU7" s="1">
        <f>'連結公式'!BV1</f>
        <v>0</v>
      </c>
      <c r="AV7" s="52"/>
      <c r="AW7" s="53"/>
      <c r="AX7" s="54" t="s">
        <v>3</v>
      </c>
    </row>
    <row r="8" spans="1:50" ht="18" thickBot="1" thickTop="1">
      <c r="A8" s="55"/>
      <c r="B8" s="47">
        <v>22</v>
      </c>
      <c r="C8" s="49">
        <v>34</v>
      </c>
      <c r="D8" s="49">
        <v>34</v>
      </c>
      <c r="E8" s="47">
        <v>34</v>
      </c>
      <c r="F8" s="47">
        <v>34</v>
      </c>
      <c r="G8" s="47">
        <v>34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M8" s="10">
        <v>2</v>
      </c>
      <c r="AN8" s="9" t="s">
        <v>17</v>
      </c>
      <c r="AO8" s="50">
        <v>1</v>
      </c>
      <c r="AP8" s="50">
        <v>75</v>
      </c>
      <c r="AU8" s="121">
        <f>AU1+AU7-1</f>
        <v>-1</v>
      </c>
      <c r="AV8" s="122"/>
      <c r="AW8" s="123"/>
      <c r="AX8" s="54" t="s">
        <v>4</v>
      </c>
    </row>
    <row r="9" spans="1:50" ht="18" thickBot="1" thickTop="1">
      <c r="A9" s="55" t="s">
        <v>10</v>
      </c>
      <c r="B9" s="47">
        <v>23</v>
      </c>
      <c r="C9" s="49">
        <v>33</v>
      </c>
      <c r="D9" s="49">
        <v>33</v>
      </c>
      <c r="E9" s="49">
        <v>33</v>
      </c>
      <c r="F9" s="47">
        <v>33</v>
      </c>
      <c r="G9" s="47">
        <v>33</v>
      </c>
      <c r="H9" s="47">
        <v>33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M9" s="10">
        <v>3</v>
      </c>
      <c r="AN9" s="9" t="s">
        <v>19</v>
      </c>
      <c r="AO9" s="50">
        <v>2</v>
      </c>
      <c r="AP9" s="50">
        <v>76</v>
      </c>
      <c r="AU9" s="121">
        <f>AU2+AU7-1</f>
        <v>-1</v>
      </c>
      <c r="AV9" s="122"/>
      <c r="AW9" s="123"/>
      <c r="AX9" s="54" t="s">
        <v>5</v>
      </c>
    </row>
    <row r="10" spans="1:50" ht="18" thickBot="1" thickTop="1">
      <c r="A10" s="55"/>
      <c r="B10" s="47">
        <v>24</v>
      </c>
      <c r="C10" s="49">
        <v>32</v>
      </c>
      <c r="D10" s="49">
        <v>32</v>
      </c>
      <c r="E10" s="49">
        <v>32</v>
      </c>
      <c r="F10" s="49">
        <v>32</v>
      </c>
      <c r="G10" s="47">
        <v>32</v>
      </c>
      <c r="H10" s="47">
        <v>32</v>
      </c>
      <c r="I10" s="47">
        <v>32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M10" s="10">
        <v>4</v>
      </c>
      <c r="AN10" s="9" t="s">
        <v>20</v>
      </c>
      <c r="AO10" s="50">
        <v>3</v>
      </c>
      <c r="AP10" s="50">
        <v>77</v>
      </c>
      <c r="AU10" s="117">
        <f>AU8+AU9</f>
        <v>-2</v>
      </c>
      <c r="AV10" s="118"/>
      <c r="AW10" s="119"/>
      <c r="AX10" s="56" t="s">
        <v>6</v>
      </c>
    </row>
    <row r="11" spans="1:50" ht="18" thickBot="1" thickTop="1">
      <c r="A11" s="55"/>
      <c r="B11" s="47">
        <v>25</v>
      </c>
      <c r="C11" s="49">
        <v>31</v>
      </c>
      <c r="D11" s="49">
        <v>31</v>
      </c>
      <c r="E11" s="49">
        <v>31</v>
      </c>
      <c r="F11" s="49">
        <v>31</v>
      </c>
      <c r="G11" s="49">
        <v>31</v>
      </c>
      <c r="H11" s="47">
        <v>31</v>
      </c>
      <c r="I11" s="47">
        <v>31</v>
      </c>
      <c r="J11" s="47">
        <v>31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M11" s="10">
        <v>5</v>
      </c>
      <c r="AN11" s="9" t="s">
        <v>21</v>
      </c>
      <c r="AO11" s="50">
        <v>4</v>
      </c>
      <c r="AP11" s="50">
        <v>78</v>
      </c>
      <c r="AU11" s="117" t="e">
        <f>VLOOKUP($N7,$J$3:$K$27,2,FALSE)</f>
        <v>#N/A</v>
      </c>
      <c r="AV11" s="118"/>
      <c r="AW11" s="119"/>
      <c r="AX11" s="56" t="s">
        <v>7</v>
      </c>
    </row>
    <row r="12" spans="1:42" ht="17.25" thickTop="1">
      <c r="A12" s="55" t="s">
        <v>11</v>
      </c>
      <c r="B12" s="47">
        <v>26</v>
      </c>
      <c r="C12" s="57">
        <v>30</v>
      </c>
      <c r="D12" s="58">
        <v>30</v>
      </c>
      <c r="E12" s="58">
        <v>30</v>
      </c>
      <c r="F12" s="58">
        <v>30</v>
      </c>
      <c r="G12" s="58">
        <v>30</v>
      </c>
      <c r="H12" s="49">
        <v>30</v>
      </c>
      <c r="I12" s="47">
        <v>30</v>
      </c>
      <c r="J12" s="47">
        <v>30</v>
      </c>
      <c r="K12" s="47">
        <v>30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M12" s="10">
        <v>6</v>
      </c>
      <c r="AN12" s="9" t="s">
        <v>22</v>
      </c>
      <c r="AO12" s="50">
        <v>5</v>
      </c>
      <c r="AP12" s="50">
        <v>79</v>
      </c>
    </row>
    <row r="13" spans="1:42" ht="16.5">
      <c r="A13" s="55"/>
      <c r="B13" s="47">
        <v>27</v>
      </c>
      <c r="C13" s="59">
        <v>34</v>
      </c>
      <c r="D13" s="57">
        <v>29</v>
      </c>
      <c r="E13" s="58">
        <v>29</v>
      </c>
      <c r="F13" s="58">
        <v>29</v>
      </c>
      <c r="G13" s="58">
        <v>29</v>
      </c>
      <c r="H13" s="49">
        <v>29</v>
      </c>
      <c r="I13" s="49">
        <v>29</v>
      </c>
      <c r="J13" s="47">
        <v>29</v>
      </c>
      <c r="K13" s="47">
        <v>29</v>
      </c>
      <c r="L13" s="47">
        <v>29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M13" s="10">
        <v>7</v>
      </c>
      <c r="AN13" s="9" t="s">
        <v>23</v>
      </c>
      <c r="AO13" s="50">
        <v>6</v>
      </c>
      <c r="AP13" s="50">
        <v>80</v>
      </c>
    </row>
    <row r="14" spans="1:42" ht="16.5">
      <c r="A14" s="55"/>
      <c r="B14" s="47">
        <v>28</v>
      </c>
      <c r="C14" s="59">
        <v>33</v>
      </c>
      <c r="D14" s="59">
        <v>33</v>
      </c>
      <c r="E14" s="57">
        <v>28</v>
      </c>
      <c r="F14" s="58">
        <v>28</v>
      </c>
      <c r="G14" s="58">
        <v>28</v>
      </c>
      <c r="H14" s="49">
        <v>28</v>
      </c>
      <c r="I14" s="49">
        <v>28</v>
      </c>
      <c r="J14" s="49">
        <v>28</v>
      </c>
      <c r="K14" s="47">
        <v>28</v>
      </c>
      <c r="L14" s="47">
        <v>28</v>
      </c>
      <c r="M14" s="47">
        <v>28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M14" s="10">
        <v>8</v>
      </c>
      <c r="AN14" s="9" t="s">
        <v>24</v>
      </c>
      <c r="AO14" s="50">
        <v>7</v>
      </c>
      <c r="AP14" s="50">
        <v>81</v>
      </c>
    </row>
    <row r="15" spans="1:42" ht="16.5">
      <c r="A15" s="55" t="s">
        <v>12</v>
      </c>
      <c r="B15" s="47">
        <v>29</v>
      </c>
      <c r="C15" s="59">
        <v>32</v>
      </c>
      <c r="D15" s="59">
        <v>32</v>
      </c>
      <c r="E15" s="59">
        <v>32</v>
      </c>
      <c r="F15" s="57">
        <v>27</v>
      </c>
      <c r="G15" s="49">
        <v>27</v>
      </c>
      <c r="H15" s="49">
        <v>27</v>
      </c>
      <c r="I15" s="49">
        <v>27</v>
      </c>
      <c r="J15" s="49">
        <v>27</v>
      </c>
      <c r="K15" s="49">
        <v>27</v>
      </c>
      <c r="L15" s="47">
        <v>27</v>
      </c>
      <c r="M15" s="47">
        <v>27</v>
      </c>
      <c r="N15" s="47">
        <v>27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M15" s="10">
        <v>9</v>
      </c>
      <c r="AN15" s="9" t="s">
        <v>25</v>
      </c>
      <c r="AO15" s="50">
        <v>8</v>
      </c>
      <c r="AP15" s="50">
        <v>82</v>
      </c>
    </row>
    <row r="16" spans="1:42" ht="16.5">
      <c r="A16" s="55"/>
      <c r="B16" s="47">
        <v>30</v>
      </c>
      <c r="C16" s="59">
        <v>31</v>
      </c>
      <c r="D16" s="59">
        <v>31</v>
      </c>
      <c r="E16" s="59">
        <v>31</v>
      </c>
      <c r="F16" s="59">
        <v>31</v>
      </c>
      <c r="G16" s="57">
        <v>26</v>
      </c>
      <c r="H16" s="49">
        <v>26</v>
      </c>
      <c r="I16" s="49">
        <v>26</v>
      </c>
      <c r="J16" s="49">
        <v>26</v>
      </c>
      <c r="K16" s="49">
        <v>26</v>
      </c>
      <c r="L16" s="49">
        <v>26</v>
      </c>
      <c r="M16" s="47">
        <v>26</v>
      </c>
      <c r="N16" s="47">
        <v>26</v>
      </c>
      <c r="O16" s="47">
        <v>26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M16" s="10">
        <v>10</v>
      </c>
      <c r="AN16" s="9" t="s">
        <v>26</v>
      </c>
      <c r="AO16" s="50">
        <v>9</v>
      </c>
      <c r="AP16" s="50">
        <v>83</v>
      </c>
    </row>
    <row r="17" spans="1:42" ht="16.5">
      <c r="A17" s="55"/>
      <c r="B17" s="47">
        <v>31</v>
      </c>
      <c r="C17" s="59">
        <v>30</v>
      </c>
      <c r="D17" s="59">
        <v>30</v>
      </c>
      <c r="E17" s="59">
        <v>30</v>
      </c>
      <c r="F17" s="59">
        <v>30</v>
      </c>
      <c r="G17" s="59">
        <v>30</v>
      </c>
      <c r="H17" s="57">
        <v>25</v>
      </c>
      <c r="I17" s="49">
        <v>25</v>
      </c>
      <c r="J17" s="49">
        <v>25</v>
      </c>
      <c r="K17" s="49">
        <v>25</v>
      </c>
      <c r="L17" s="49">
        <v>25</v>
      </c>
      <c r="M17" s="49">
        <v>25</v>
      </c>
      <c r="N17" s="47">
        <v>25</v>
      </c>
      <c r="O17" s="47">
        <v>25</v>
      </c>
      <c r="P17" s="47">
        <v>25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M17" s="10">
        <v>11</v>
      </c>
      <c r="AN17" s="9" t="s">
        <v>27</v>
      </c>
      <c r="AO17" s="50">
        <v>10</v>
      </c>
      <c r="AP17" s="50">
        <v>84</v>
      </c>
    </row>
    <row r="18" spans="1:42" ht="16.5">
      <c r="A18" s="55" t="s">
        <v>13</v>
      </c>
      <c r="B18" s="47">
        <v>32</v>
      </c>
      <c r="C18" s="59">
        <v>29</v>
      </c>
      <c r="D18" s="59">
        <v>29</v>
      </c>
      <c r="E18" s="59">
        <v>29</v>
      </c>
      <c r="F18" s="59">
        <v>29</v>
      </c>
      <c r="G18" s="59">
        <v>29</v>
      </c>
      <c r="H18" s="59">
        <v>29</v>
      </c>
      <c r="I18" s="57">
        <v>24</v>
      </c>
      <c r="J18" s="58">
        <v>24</v>
      </c>
      <c r="K18" s="58">
        <v>24</v>
      </c>
      <c r="L18" s="58">
        <v>24</v>
      </c>
      <c r="M18" s="58">
        <v>24</v>
      </c>
      <c r="N18" s="58">
        <v>24</v>
      </c>
      <c r="O18" s="59">
        <v>24</v>
      </c>
      <c r="P18" s="59">
        <v>24</v>
      </c>
      <c r="Q18" s="59">
        <v>24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M18" s="10">
        <v>12</v>
      </c>
      <c r="AN18" s="9" t="s">
        <v>28</v>
      </c>
      <c r="AO18" s="50">
        <v>11</v>
      </c>
      <c r="AP18" s="50">
        <v>85</v>
      </c>
    </row>
    <row r="19" spans="1:42" ht="16.5">
      <c r="A19" s="55"/>
      <c r="B19" s="47">
        <v>33</v>
      </c>
      <c r="C19" s="59">
        <v>28</v>
      </c>
      <c r="D19" s="59">
        <v>28</v>
      </c>
      <c r="E19" s="59">
        <v>28</v>
      </c>
      <c r="F19" s="59">
        <v>28</v>
      </c>
      <c r="G19" s="59">
        <v>28</v>
      </c>
      <c r="H19" s="59">
        <v>28</v>
      </c>
      <c r="I19" s="59">
        <v>28</v>
      </c>
      <c r="J19" s="57">
        <v>23</v>
      </c>
      <c r="K19" s="58">
        <v>23</v>
      </c>
      <c r="L19" s="58">
        <v>23</v>
      </c>
      <c r="M19" s="58">
        <v>23</v>
      </c>
      <c r="N19" s="58">
        <v>23</v>
      </c>
      <c r="O19" s="58">
        <v>23</v>
      </c>
      <c r="P19" s="59">
        <v>23</v>
      </c>
      <c r="Q19" s="59">
        <v>23</v>
      </c>
      <c r="R19" s="59">
        <v>23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M19" s="10">
        <v>13</v>
      </c>
      <c r="AN19" s="9" t="s">
        <v>29</v>
      </c>
      <c r="AO19" s="51">
        <v>12</v>
      </c>
      <c r="AP19" s="51">
        <v>85</v>
      </c>
    </row>
    <row r="20" spans="1:42" ht="16.5">
      <c r="A20" s="55"/>
      <c r="B20" s="47">
        <v>34</v>
      </c>
      <c r="C20" s="59">
        <v>27</v>
      </c>
      <c r="D20" s="59">
        <v>27</v>
      </c>
      <c r="E20" s="59">
        <v>27</v>
      </c>
      <c r="F20" s="59">
        <v>27</v>
      </c>
      <c r="G20" s="59">
        <v>27</v>
      </c>
      <c r="H20" s="59">
        <v>27</v>
      </c>
      <c r="I20" s="59">
        <v>27</v>
      </c>
      <c r="J20" s="59">
        <v>27</v>
      </c>
      <c r="K20" s="57">
        <v>22</v>
      </c>
      <c r="L20" s="49">
        <v>22</v>
      </c>
      <c r="M20" s="49">
        <v>22</v>
      </c>
      <c r="N20" s="49">
        <v>22</v>
      </c>
      <c r="O20" s="49">
        <v>22</v>
      </c>
      <c r="P20" s="49">
        <v>22</v>
      </c>
      <c r="Q20" s="47">
        <v>22</v>
      </c>
      <c r="R20" s="59">
        <v>22</v>
      </c>
      <c r="S20" s="59">
        <v>22</v>
      </c>
      <c r="T20" s="59"/>
      <c r="U20" s="59"/>
      <c r="V20" s="59"/>
      <c r="W20" s="59"/>
      <c r="X20" s="59"/>
      <c r="Y20" s="59"/>
      <c r="Z20" s="59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M20" s="10">
        <v>14</v>
      </c>
      <c r="AN20" s="9" t="s">
        <v>30</v>
      </c>
      <c r="AO20" s="51">
        <v>13</v>
      </c>
      <c r="AP20" s="51">
        <v>85</v>
      </c>
    </row>
    <row r="21" spans="1:42" ht="16.5">
      <c r="A21" s="55" t="s">
        <v>14</v>
      </c>
      <c r="B21" s="47">
        <v>35</v>
      </c>
      <c r="C21" s="59">
        <v>26</v>
      </c>
      <c r="D21" s="59">
        <v>26</v>
      </c>
      <c r="E21" s="59">
        <v>26</v>
      </c>
      <c r="F21" s="59">
        <v>26</v>
      </c>
      <c r="G21" s="59">
        <v>26</v>
      </c>
      <c r="H21" s="59">
        <v>26</v>
      </c>
      <c r="I21" s="59">
        <v>26</v>
      </c>
      <c r="J21" s="59">
        <v>26</v>
      </c>
      <c r="K21" s="59">
        <v>26</v>
      </c>
      <c r="L21" s="57">
        <v>21</v>
      </c>
      <c r="M21" s="58">
        <v>21</v>
      </c>
      <c r="N21" s="58">
        <v>21</v>
      </c>
      <c r="O21" s="58">
        <v>21</v>
      </c>
      <c r="P21" s="58">
        <v>21</v>
      </c>
      <c r="Q21" s="58">
        <v>21</v>
      </c>
      <c r="R21" s="59">
        <v>21</v>
      </c>
      <c r="S21" s="59">
        <v>21</v>
      </c>
      <c r="T21" s="59">
        <v>21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M21" s="10">
        <v>15</v>
      </c>
      <c r="AN21" s="9" t="s">
        <v>31</v>
      </c>
      <c r="AO21" s="51">
        <v>14</v>
      </c>
      <c r="AP21" s="51">
        <v>85</v>
      </c>
    </row>
    <row r="22" spans="1:42" ht="16.5">
      <c r="A22" s="55"/>
      <c r="B22" s="47">
        <v>36</v>
      </c>
      <c r="C22" s="60">
        <v>25</v>
      </c>
      <c r="D22" s="59">
        <v>25</v>
      </c>
      <c r="E22" s="59">
        <v>25</v>
      </c>
      <c r="F22" s="59">
        <v>25</v>
      </c>
      <c r="G22" s="59">
        <v>25</v>
      </c>
      <c r="H22" s="59">
        <v>25</v>
      </c>
      <c r="I22" s="59">
        <v>25</v>
      </c>
      <c r="J22" s="59">
        <v>25</v>
      </c>
      <c r="K22" s="59">
        <v>25</v>
      </c>
      <c r="L22" s="59">
        <v>25</v>
      </c>
      <c r="M22" s="57">
        <v>20</v>
      </c>
      <c r="N22" s="58">
        <v>20</v>
      </c>
      <c r="O22" s="58">
        <v>20</v>
      </c>
      <c r="P22" s="58">
        <v>20</v>
      </c>
      <c r="Q22" s="58">
        <v>20</v>
      </c>
      <c r="R22" s="58">
        <v>20</v>
      </c>
      <c r="S22" s="59">
        <v>20</v>
      </c>
      <c r="T22" s="59">
        <v>20</v>
      </c>
      <c r="U22" s="59">
        <v>20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M22" s="10">
        <v>16</v>
      </c>
      <c r="AN22" s="9" t="s">
        <v>32</v>
      </c>
      <c r="AO22" s="51">
        <v>15</v>
      </c>
      <c r="AP22" s="51">
        <v>85</v>
      </c>
    </row>
    <row r="23" spans="1:42" ht="16.5">
      <c r="A23" s="55"/>
      <c r="B23" s="47">
        <v>37</v>
      </c>
      <c r="C23" s="59">
        <v>24</v>
      </c>
      <c r="D23" s="60">
        <v>24</v>
      </c>
      <c r="E23" s="59">
        <v>24</v>
      </c>
      <c r="F23" s="59">
        <v>24</v>
      </c>
      <c r="G23" s="59">
        <v>24</v>
      </c>
      <c r="H23" s="59">
        <v>24</v>
      </c>
      <c r="I23" s="59">
        <v>24</v>
      </c>
      <c r="J23" s="59">
        <v>24</v>
      </c>
      <c r="K23" s="59">
        <v>24</v>
      </c>
      <c r="L23" s="59">
        <v>24</v>
      </c>
      <c r="M23" s="59">
        <v>24</v>
      </c>
      <c r="N23" s="57">
        <v>19</v>
      </c>
      <c r="O23" s="49">
        <v>19</v>
      </c>
      <c r="P23" s="49">
        <v>19</v>
      </c>
      <c r="Q23" s="49">
        <v>19</v>
      </c>
      <c r="R23" s="49">
        <v>19</v>
      </c>
      <c r="S23" s="49">
        <v>19</v>
      </c>
      <c r="T23" s="47">
        <v>19</v>
      </c>
      <c r="U23" s="47">
        <v>19</v>
      </c>
      <c r="V23" s="47">
        <v>19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M23" s="10">
        <v>17</v>
      </c>
      <c r="AN23" s="9" t="s">
        <v>33</v>
      </c>
      <c r="AO23" s="51">
        <v>16</v>
      </c>
      <c r="AP23" s="51">
        <v>85</v>
      </c>
    </row>
    <row r="24" spans="1:42" ht="16.5">
      <c r="A24" s="55" t="s">
        <v>1</v>
      </c>
      <c r="B24" s="47">
        <v>38</v>
      </c>
      <c r="C24" s="59">
        <v>23</v>
      </c>
      <c r="D24" s="59">
        <v>23</v>
      </c>
      <c r="E24" s="60">
        <v>23</v>
      </c>
      <c r="F24" s="59">
        <v>23</v>
      </c>
      <c r="G24" s="59">
        <v>23</v>
      </c>
      <c r="H24" s="59">
        <v>23</v>
      </c>
      <c r="I24" s="59">
        <v>23</v>
      </c>
      <c r="J24" s="59">
        <v>23</v>
      </c>
      <c r="K24" s="59">
        <v>23</v>
      </c>
      <c r="L24" s="59">
        <v>23</v>
      </c>
      <c r="M24" s="59">
        <v>23</v>
      </c>
      <c r="N24" s="59">
        <v>23</v>
      </c>
      <c r="O24" s="57">
        <v>18</v>
      </c>
      <c r="P24" s="49">
        <v>18</v>
      </c>
      <c r="Q24" s="49">
        <v>18</v>
      </c>
      <c r="R24" s="49">
        <v>18</v>
      </c>
      <c r="S24" s="49">
        <v>18</v>
      </c>
      <c r="T24" s="49">
        <v>18</v>
      </c>
      <c r="U24" s="47">
        <v>18</v>
      </c>
      <c r="V24" s="47">
        <v>18</v>
      </c>
      <c r="W24" s="47">
        <v>18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M24" s="10">
        <v>18</v>
      </c>
      <c r="AN24" s="9" t="s">
        <v>34</v>
      </c>
      <c r="AO24" s="51">
        <v>17</v>
      </c>
      <c r="AP24" s="51">
        <v>85</v>
      </c>
    </row>
    <row r="25" spans="1:42" ht="16.5">
      <c r="A25" s="55"/>
      <c r="B25" s="47">
        <v>39</v>
      </c>
      <c r="C25" s="59">
        <v>22</v>
      </c>
      <c r="D25" s="59">
        <v>22</v>
      </c>
      <c r="E25" s="59">
        <v>22</v>
      </c>
      <c r="F25" s="60">
        <v>22</v>
      </c>
      <c r="G25" s="59">
        <v>22</v>
      </c>
      <c r="H25" s="59">
        <v>22</v>
      </c>
      <c r="I25" s="59">
        <v>22</v>
      </c>
      <c r="J25" s="59">
        <v>22</v>
      </c>
      <c r="K25" s="59">
        <v>22</v>
      </c>
      <c r="L25" s="59">
        <v>22</v>
      </c>
      <c r="M25" s="59">
        <v>22</v>
      </c>
      <c r="N25" s="59">
        <v>22</v>
      </c>
      <c r="O25" s="59">
        <v>22</v>
      </c>
      <c r="P25" s="57">
        <v>17</v>
      </c>
      <c r="Q25" s="58">
        <v>17</v>
      </c>
      <c r="R25" s="58">
        <v>17</v>
      </c>
      <c r="S25" s="58">
        <v>17</v>
      </c>
      <c r="T25" s="58">
        <v>17</v>
      </c>
      <c r="U25" s="58">
        <v>17</v>
      </c>
      <c r="V25" s="59">
        <v>17</v>
      </c>
      <c r="W25" s="59">
        <v>17</v>
      </c>
      <c r="X25" s="59">
        <v>17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M25" s="10">
        <v>19</v>
      </c>
      <c r="AN25" s="9" t="s">
        <v>35</v>
      </c>
      <c r="AO25" s="51">
        <v>18</v>
      </c>
      <c r="AP25" s="51">
        <v>85</v>
      </c>
    </row>
    <row r="26" spans="1:42" ht="16.5">
      <c r="A26" s="55"/>
      <c r="B26" s="47">
        <v>40</v>
      </c>
      <c r="C26" s="59">
        <v>21</v>
      </c>
      <c r="D26" s="59">
        <v>21</v>
      </c>
      <c r="E26" s="59">
        <v>21</v>
      </c>
      <c r="F26" s="59">
        <v>21</v>
      </c>
      <c r="G26" s="60">
        <v>21</v>
      </c>
      <c r="H26" s="59">
        <v>21</v>
      </c>
      <c r="I26" s="59">
        <v>21</v>
      </c>
      <c r="J26" s="59">
        <v>21</v>
      </c>
      <c r="K26" s="59">
        <v>21</v>
      </c>
      <c r="L26" s="59">
        <v>21</v>
      </c>
      <c r="M26" s="59">
        <v>21</v>
      </c>
      <c r="N26" s="59">
        <v>21</v>
      </c>
      <c r="O26" s="59">
        <v>21</v>
      </c>
      <c r="P26" s="59">
        <v>21</v>
      </c>
      <c r="Q26" s="57">
        <v>16</v>
      </c>
      <c r="R26" s="49">
        <v>16</v>
      </c>
      <c r="S26" s="49">
        <v>16</v>
      </c>
      <c r="T26" s="49">
        <v>16</v>
      </c>
      <c r="U26" s="49">
        <v>16</v>
      </c>
      <c r="V26" s="49">
        <v>16</v>
      </c>
      <c r="W26" s="47">
        <v>16</v>
      </c>
      <c r="X26" s="47">
        <v>16</v>
      </c>
      <c r="Y26" s="47">
        <v>13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M26" s="10">
        <v>20</v>
      </c>
      <c r="AN26" s="9" t="s">
        <v>36</v>
      </c>
      <c r="AO26" s="51">
        <v>19</v>
      </c>
      <c r="AP26" s="51">
        <v>85</v>
      </c>
    </row>
    <row r="27" spans="1:42" ht="16.5">
      <c r="A27" s="55" t="s">
        <v>15</v>
      </c>
      <c r="B27" s="47">
        <v>41</v>
      </c>
      <c r="C27" s="59">
        <v>20</v>
      </c>
      <c r="D27" s="59">
        <v>20</v>
      </c>
      <c r="E27" s="59">
        <v>20</v>
      </c>
      <c r="F27" s="59">
        <v>20</v>
      </c>
      <c r="G27" s="59">
        <v>20</v>
      </c>
      <c r="H27" s="60">
        <v>20</v>
      </c>
      <c r="I27" s="59">
        <v>20</v>
      </c>
      <c r="J27" s="59">
        <v>20</v>
      </c>
      <c r="K27" s="59">
        <v>20</v>
      </c>
      <c r="L27" s="59">
        <v>20</v>
      </c>
      <c r="M27" s="59">
        <v>20</v>
      </c>
      <c r="N27" s="59">
        <v>20</v>
      </c>
      <c r="O27" s="59">
        <v>20</v>
      </c>
      <c r="P27" s="59">
        <v>20</v>
      </c>
      <c r="Q27" s="59">
        <v>20</v>
      </c>
      <c r="R27" s="57">
        <v>15</v>
      </c>
      <c r="S27" s="49">
        <v>15</v>
      </c>
      <c r="T27" s="49">
        <v>15</v>
      </c>
      <c r="U27" s="49">
        <v>15</v>
      </c>
      <c r="V27" s="49">
        <v>15</v>
      </c>
      <c r="W27" s="49">
        <v>15</v>
      </c>
      <c r="X27" s="47">
        <v>15</v>
      </c>
      <c r="Y27" s="47">
        <v>12</v>
      </c>
      <c r="Z27" s="47">
        <v>11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M27" s="10">
        <v>21</v>
      </c>
      <c r="AN27" s="9" t="s">
        <v>37</v>
      </c>
      <c r="AO27" s="51">
        <v>20</v>
      </c>
      <c r="AP27" s="51">
        <v>85</v>
      </c>
    </row>
    <row r="28" spans="1:42" ht="16.5">
      <c r="A28" s="55"/>
      <c r="B28" s="47">
        <v>42</v>
      </c>
      <c r="C28" s="59">
        <v>19</v>
      </c>
      <c r="D28" s="59">
        <v>19</v>
      </c>
      <c r="E28" s="59">
        <v>19</v>
      </c>
      <c r="F28" s="59">
        <v>19</v>
      </c>
      <c r="G28" s="59">
        <v>19</v>
      </c>
      <c r="H28" s="59">
        <v>19</v>
      </c>
      <c r="I28" s="60">
        <v>19</v>
      </c>
      <c r="J28" s="59">
        <v>19</v>
      </c>
      <c r="K28" s="59">
        <v>19</v>
      </c>
      <c r="L28" s="59">
        <v>19</v>
      </c>
      <c r="M28" s="59">
        <v>19</v>
      </c>
      <c r="N28" s="59">
        <v>19</v>
      </c>
      <c r="O28" s="59">
        <v>19</v>
      </c>
      <c r="P28" s="59">
        <v>19</v>
      </c>
      <c r="Q28" s="59">
        <v>19</v>
      </c>
      <c r="R28" s="59">
        <v>19</v>
      </c>
      <c r="S28" s="57">
        <v>14</v>
      </c>
      <c r="T28" s="49">
        <v>14</v>
      </c>
      <c r="U28" s="49">
        <v>14</v>
      </c>
      <c r="V28" s="49">
        <v>14</v>
      </c>
      <c r="W28" s="49">
        <v>14</v>
      </c>
      <c r="X28" s="49">
        <v>14</v>
      </c>
      <c r="Y28" s="47">
        <v>11</v>
      </c>
      <c r="Z28" s="47">
        <v>10</v>
      </c>
      <c r="AA28" s="47">
        <v>9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M28" s="10">
        <v>22</v>
      </c>
      <c r="AN28" s="9" t="s">
        <v>2</v>
      </c>
      <c r="AO28" s="51">
        <v>21</v>
      </c>
      <c r="AP28" s="51">
        <v>85</v>
      </c>
    </row>
    <row r="29" spans="1:42" ht="16.5">
      <c r="A29" s="55"/>
      <c r="B29" s="47">
        <v>43</v>
      </c>
      <c r="C29" s="59">
        <v>18</v>
      </c>
      <c r="D29" s="59">
        <v>18</v>
      </c>
      <c r="E29" s="59">
        <v>18</v>
      </c>
      <c r="F29" s="59">
        <v>18</v>
      </c>
      <c r="G29" s="59">
        <v>18</v>
      </c>
      <c r="H29" s="59">
        <v>18</v>
      </c>
      <c r="I29" s="59">
        <v>18</v>
      </c>
      <c r="J29" s="60">
        <v>18</v>
      </c>
      <c r="K29" s="59">
        <v>18</v>
      </c>
      <c r="L29" s="59">
        <v>18</v>
      </c>
      <c r="M29" s="59">
        <v>18</v>
      </c>
      <c r="N29" s="59">
        <v>18</v>
      </c>
      <c r="O29" s="59">
        <v>18</v>
      </c>
      <c r="P29" s="59">
        <v>18</v>
      </c>
      <c r="Q29" s="59">
        <v>18</v>
      </c>
      <c r="R29" s="59">
        <v>18</v>
      </c>
      <c r="S29" s="59">
        <v>18</v>
      </c>
      <c r="T29" s="57">
        <v>13</v>
      </c>
      <c r="U29" s="49">
        <v>13</v>
      </c>
      <c r="V29" s="49">
        <v>13</v>
      </c>
      <c r="W29" s="49">
        <v>13</v>
      </c>
      <c r="X29" s="49">
        <v>13</v>
      </c>
      <c r="Y29" s="61">
        <v>10</v>
      </c>
      <c r="Z29" s="47">
        <v>9</v>
      </c>
      <c r="AA29" s="47">
        <v>8</v>
      </c>
      <c r="AB29" s="64">
        <v>8</v>
      </c>
      <c r="AC29" s="47"/>
      <c r="AD29" s="47"/>
      <c r="AE29" s="47"/>
      <c r="AF29" s="47"/>
      <c r="AG29" s="47"/>
      <c r="AH29" s="47"/>
      <c r="AI29" s="47"/>
      <c r="AJ29" s="47"/>
      <c r="AK29" s="47"/>
      <c r="AM29" s="10">
        <v>23</v>
      </c>
      <c r="AN29" s="9" t="s">
        <v>38</v>
      </c>
      <c r="AO29" s="51">
        <v>22</v>
      </c>
      <c r="AP29" s="51">
        <v>85</v>
      </c>
    </row>
    <row r="30" spans="1:42" ht="16.5">
      <c r="A30" s="55"/>
      <c r="B30" s="47">
        <v>44</v>
      </c>
      <c r="C30" s="59">
        <v>17</v>
      </c>
      <c r="D30" s="59">
        <v>17</v>
      </c>
      <c r="E30" s="59">
        <v>17</v>
      </c>
      <c r="F30" s="59">
        <v>17</v>
      </c>
      <c r="G30" s="59">
        <v>17</v>
      </c>
      <c r="H30" s="59">
        <v>17</v>
      </c>
      <c r="I30" s="59">
        <v>17</v>
      </c>
      <c r="J30" s="59">
        <v>17</v>
      </c>
      <c r="K30" s="60">
        <v>17</v>
      </c>
      <c r="L30" s="59">
        <v>17</v>
      </c>
      <c r="M30" s="59">
        <v>17</v>
      </c>
      <c r="N30" s="59">
        <v>17</v>
      </c>
      <c r="O30" s="59">
        <v>17</v>
      </c>
      <c r="P30" s="59">
        <v>17</v>
      </c>
      <c r="Q30" s="59">
        <v>17</v>
      </c>
      <c r="R30" s="59">
        <v>17</v>
      </c>
      <c r="S30" s="59">
        <v>17</v>
      </c>
      <c r="T30" s="59">
        <v>17</v>
      </c>
      <c r="U30" s="57">
        <v>12</v>
      </c>
      <c r="V30" s="49">
        <v>12</v>
      </c>
      <c r="W30" s="49">
        <v>12</v>
      </c>
      <c r="X30" s="61">
        <v>10</v>
      </c>
      <c r="Y30" s="61">
        <v>9</v>
      </c>
      <c r="Z30" s="61">
        <v>8</v>
      </c>
      <c r="AA30" s="47">
        <v>7</v>
      </c>
      <c r="AB30" s="64">
        <v>7</v>
      </c>
      <c r="AC30" s="47">
        <v>7</v>
      </c>
      <c r="AD30" s="47"/>
      <c r="AE30" s="47"/>
      <c r="AF30" s="47"/>
      <c r="AG30" s="62"/>
      <c r="AH30" s="50"/>
      <c r="AI30" s="50"/>
      <c r="AJ30" s="50"/>
      <c r="AK30" s="50"/>
      <c r="AM30" s="10">
        <v>24</v>
      </c>
      <c r="AN30" s="9" t="s">
        <v>39</v>
      </c>
      <c r="AO30" s="51">
        <v>23</v>
      </c>
      <c r="AP30" s="51">
        <v>85</v>
      </c>
    </row>
    <row r="31" spans="1:42" ht="16.5">
      <c r="A31" s="55"/>
      <c r="B31" s="47">
        <v>45</v>
      </c>
      <c r="C31" s="59">
        <v>16</v>
      </c>
      <c r="D31" s="59">
        <v>16</v>
      </c>
      <c r="E31" s="59">
        <v>16</v>
      </c>
      <c r="F31" s="59">
        <v>16</v>
      </c>
      <c r="G31" s="59">
        <v>16</v>
      </c>
      <c r="H31" s="59">
        <v>16</v>
      </c>
      <c r="I31" s="59">
        <v>16</v>
      </c>
      <c r="J31" s="59">
        <v>16</v>
      </c>
      <c r="K31" s="59">
        <v>16</v>
      </c>
      <c r="L31" s="60">
        <v>16</v>
      </c>
      <c r="M31" s="59">
        <v>16</v>
      </c>
      <c r="N31" s="59">
        <v>16</v>
      </c>
      <c r="O31" s="59">
        <v>16</v>
      </c>
      <c r="P31" s="59">
        <v>16</v>
      </c>
      <c r="Q31" s="59">
        <v>16</v>
      </c>
      <c r="R31" s="59">
        <v>16</v>
      </c>
      <c r="S31" s="59">
        <v>16</v>
      </c>
      <c r="T31" s="59">
        <v>16</v>
      </c>
      <c r="U31" s="59">
        <v>16</v>
      </c>
      <c r="V31" s="57">
        <v>11</v>
      </c>
      <c r="W31" s="63">
        <v>10</v>
      </c>
      <c r="X31" s="61">
        <v>9</v>
      </c>
      <c r="Y31" s="61">
        <v>8</v>
      </c>
      <c r="Z31" s="61">
        <v>7</v>
      </c>
      <c r="AA31" s="61">
        <v>6</v>
      </c>
      <c r="AB31" s="64">
        <v>6</v>
      </c>
      <c r="AC31" s="47">
        <v>6</v>
      </c>
      <c r="AD31" s="47">
        <v>6</v>
      </c>
      <c r="AE31" s="47"/>
      <c r="AF31" s="62"/>
      <c r="AG31" s="50"/>
      <c r="AH31" s="50"/>
      <c r="AI31" s="50"/>
      <c r="AJ31" s="50"/>
      <c r="AK31" s="50"/>
      <c r="AM31" s="10">
        <v>25</v>
      </c>
      <c r="AN31" s="9" t="s">
        <v>40</v>
      </c>
      <c r="AO31" s="51">
        <v>24</v>
      </c>
      <c r="AP31" s="51">
        <v>85</v>
      </c>
    </row>
    <row r="32" spans="1:42" ht="16.5">
      <c r="A32" s="55"/>
      <c r="B32" s="47">
        <v>46</v>
      </c>
      <c r="C32" s="64">
        <v>15</v>
      </c>
      <c r="D32" s="59">
        <v>15</v>
      </c>
      <c r="E32" s="59">
        <v>15</v>
      </c>
      <c r="F32" s="59">
        <v>15</v>
      </c>
      <c r="G32" s="59">
        <v>15</v>
      </c>
      <c r="H32" s="59">
        <v>15</v>
      </c>
      <c r="I32" s="59">
        <v>15</v>
      </c>
      <c r="J32" s="59">
        <v>15</v>
      </c>
      <c r="K32" s="59">
        <v>15</v>
      </c>
      <c r="L32" s="59">
        <v>15</v>
      </c>
      <c r="M32" s="60">
        <v>15</v>
      </c>
      <c r="N32" s="59">
        <v>15</v>
      </c>
      <c r="O32" s="59">
        <v>15</v>
      </c>
      <c r="P32" s="59">
        <v>15</v>
      </c>
      <c r="Q32" s="59">
        <v>15</v>
      </c>
      <c r="R32" s="59">
        <v>15</v>
      </c>
      <c r="S32" s="59">
        <v>15</v>
      </c>
      <c r="T32" s="59">
        <v>15</v>
      </c>
      <c r="U32" s="59">
        <v>15</v>
      </c>
      <c r="V32" s="61">
        <v>10</v>
      </c>
      <c r="W32" s="63">
        <v>9</v>
      </c>
      <c r="X32" s="61">
        <v>8</v>
      </c>
      <c r="Y32" s="61">
        <v>7</v>
      </c>
      <c r="Z32" s="61">
        <v>6</v>
      </c>
      <c r="AA32" s="61">
        <v>5</v>
      </c>
      <c r="AB32" s="65">
        <v>5</v>
      </c>
      <c r="AC32" s="47">
        <v>5</v>
      </c>
      <c r="AD32" s="47">
        <v>5</v>
      </c>
      <c r="AE32" s="62">
        <v>5</v>
      </c>
      <c r="AF32" s="50"/>
      <c r="AG32" s="50"/>
      <c r="AH32" s="50"/>
      <c r="AI32" s="50"/>
      <c r="AJ32" s="50"/>
      <c r="AK32" s="50"/>
      <c r="AM32" s="10">
        <v>26</v>
      </c>
      <c r="AN32" s="9" t="s">
        <v>41</v>
      </c>
      <c r="AO32" s="51">
        <v>25</v>
      </c>
      <c r="AP32" s="51">
        <v>85</v>
      </c>
    </row>
    <row r="33" spans="1:42" ht="16.5">
      <c r="A33" s="55"/>
      <c r="B33" s="47">
        <v>47</v>
      </c>
      <c r="C33" s="59">
        <v>15</v>
      </c>
      <c r="D33" s="64">
        <v>14</v>
      </c>
      <c r="E33" s="59">
        <v>14</v>
      </c>
      <c r="F33" s="59">
        <v>14</v>
      </c>
      <c r="G33" s="59">
        <v>14</v>
      </c>
      <c r="H33" s="59">
        <v>14</v>
      </c>
      <c r="I33" s="59">
        <v>14</v>
      </c>
      <c r="J33" s="59">
        <v>14</v>
      </c>
      <c r="K33" s="59">
        <v>14</v>
      </c>
      <c r="L33" s="59">
        <v>14</v>
      </c>
      <c r="M33" s="59">
        <v>14</v>
      </c>
      <c r="N33" s="60">
        <v>14</v>
      </c>
      <c r="O33" s="59">
        <v>14</v>
      </c>
      <c r="P33" s="59">
        <v>14</v>
      </c>
      <c r="Q33" s="59">
        <v>14</v>
      </c>
      <c r="R33" s="59">
        <v>14</v>
      </c>
      <c r="S33" s="59">
        <v>14</v>
      </c>
      <c r="T33" s="59">
        <v>14</v>
      </c>
      <c r="U33" s="61">
        <v>10</v>
      </c>
      <c r="V33" s="61">
        <v>9</v>
      </c>
      <c r="W33" s="63">
        <v>8</v>
      </c>
      <c r="X33" s="63">
        <v>7</v>
      </c>
      <c r="Y33" s="61">
        <v>6</v>
      </c>
      <c r="Z33" s="61">
        <v>5</v>
      </c>
      <c r="AA33" s="61">
        <v>4</v>
      </c>
      <c r="AB33" s="65">
        <v>4</v>
      </c>
      <c r="AC33" s="65">
        <v>4</v>
      </c>
      <c r="AD33" s="64">
        <v>4</v>
      </c>
      <c r="AE33" s="50">
        <v>4</v>
      </c>
      <c r="AF33" s="50">
        <v>4</v>
      </c>
      <c r="AG33" s="50"/>
      <c r="AH33" s="50"/>
      <c r="AI33" s="50"/>
      <c r="AJ33" s="50"/>
      <c r="AK33" s="50"/>
      <c r="AM33" s="10">
        <v>27</v>
      </c>
      <c r="AN33" s="9" t="s">
        <v>42</v>
      </c>
      <c r="AO33" s="51">
        <v>26</v>
      </c>
      <c r="AP33" s="51">
        <v>85</v>
      </c>
    </row>
    <row r="34" spans="1:42" ht="16.5">
      <c r="A34" s="55"/>
      <c r="B34" s="47">
        <v>48</v>
      </c>
      <c r="C34" s="59">
        <v>15</v>
      </c>
      <c r="D34" s="59">
        <v>14</v>
      </c>
      <c r="E34" s="64">
        <v>13</v>
      </c>
      <c r="F34" s="59">
        <v>13</v>
      </c>
      <c r="G34" s="59">
        <v>13</v>
      </c>
      <c r="H34" s="59">
        <v>13</v>
      </c>
      <c r="I34" s="59">
        <v>13</v>
      </c>
      <c r="J34" s="59">
        <v>13</v>
      </c>
      <c r="K34" s="59">
        <v>13</v>
      </c>
      <c r="L34" s="59">
        <v>13</v>
      </c>
      <c r="M34" s="59">
        <v>13</v>
      </c>
      <c r="N34" s="59">
        <v>13</v>
      </c>
      <c r="O34" s="60">
        <v>13</v>
      </c>
      <c r="P34" s="59">
        <v>13</v>
      </c>
      <c r="Q34" s="59">
        <v>13</v>
      </c>
      <c r="R34" s="59">
        <v>13</v>
      </c>
      <c r="S34" s="59">
        <v>13</v>
      </c>
      <c r="T34" s="61">
        <v>10</v>
      </c>
      <c r="U34" s="61">
        <v>9</v>
      </c>
      <c r="V34" s="61">
        <v>8</v>
      </c>
      <c r="W34" s="63">
        <v>7</v>
      </c>
      <c r="X34" s="61">
        <v>6</v>
      </c>
      <c r="Y34" s="63">
        <v>5</v>
      </c>
      <c r="Z34" s="61">
        <v>4</v>
      </c>
      <c r="AA34" s="61">
        <v>3</v>
      </c>
      <c r="AB34" s="65">
        <v>3</v>
      </c>
      <c r="AC34" s="66">
        <v>3</v>
      </c>
      <c r="AD34" s="65">
        <v>3</v>
      </c>
      <c r="AE34" s="47">
        <v>3</v>
      </c>
      <c r="AF34" s="47">
        <v>3</v>
      </c>
      <c r="AG34" s="47">
        <v>3</v>
      </c>
      <c r="AH34" s="47"/>
      <c r="AI34" s="47"/>
      <c r="AJ34" s="47"/>
      <c r="AK34" s="47"/>
      <c r="AM34" s="10">
        <v>28</v>
      </c>
      <c r="AN34" s="9" t="s">
        <v>43</v>
      </c>
      <c r="AO34" s="51">
        <v>27</v>
      </c>
      <c r="AP34" s="51">
        <v>85</v>
      </c>
    </row>
    <row r="35" spans="1:42" ht="16.5">
      <c r="A35" s="55"/>
      <c r="B35" s="47">
        <v>49</v>
      </c>
      <c r="C35" s="59">
        <v>15</v>
      </c>
      <c r="D35" s="59">
        <v>14</v>
      </c>
      <c r="E35" s="59">
        <v>13</v>
      </c>
      <c r="F35" s="64">
        <v>12</v>
      </c>
      <c r="G35" s="59">
        <v>12</v>
      </c>
      <c r="H35" s="59">
        <v>12</v>
      </c>
      <c r="I35" s="59">
        <v>12</v>
      </c>
      <c r="J35" s="59">
        <v>12</v>
      </c>
      <c r="K35" s="59">
        <v>12</v>
      </c>
      <c r="L35" s="59">
        <v>12</v>
      </c>
      <c r="M35" s="59">
        <v>12</v>
      </c>
      <c r="N35" s="59">
        <v>12</v>
      </c>
      <c r="O35" s="59">
        <v>12</v>
      </c>
      <c r="P35" s="60">
        <v>12</v>
      </c>
      <c r="Q35" s="59">
        <v>12</v>
      </c>
      <c r="R35" s="59">
        <v>12</v>
      </c>
      <c r="S35" s="61">
        <v>10</v>
      </c>
      <c r="T35" s="61">
        <v>9</v>
      </c>
      <c r="U35" s="61">
        <v>8</v>
      </c>
      <c r="V35" s="61">
        <v>7</v>
      </c>
      <c r="W35" s="63">
        <v>6</v>
      </c>
      <c r="X35" s="61">
        <v>5</v>
      </c>
      <c r="Y35" s="61">
        <v>4</v>
      </c>
      <c r="Z35" s="63">
        <v>3</v>
      </c>
      <c r="AA35" s="61">
        <v>2</v>
      </c>
      <c r="AB35" s="66">
        <v>2</v>
      </c>
      <c r="AC35" s="67">
        <v>2</v>
      </c>
      <c r="AD35" s="67">
        <v>2</v>
      </c>
      <c r="AE35" s="67">
        <v>2</v>
      </c>
      <c r="AF35" s="59">
        <v>2</v>
      </c>
      <c r="AG35" s="68">
        <v>2</v>
      </c>
      <c r="AH35" s="68">
        <v>2</v>
      </c>
      <c r="AI35" s="68"/>
      <c r="AJ35" s="68"/>
      <c r="AK35" s="68"/>
      <c r="AM35" s="10">
        <v>29</v>
      </c>
      <c r="AN35" s="9" t="s">
        <v>44</v>
      </c>
      <c r="AO35" s="51">
        <v>28</v>
      </c>
      <c r="AP35" s="51">
        <v>85</v>
      </c>
    </row>
    <row r="36" spans="1:42" ht="16.5">
      <c r="A36" s="55"/>
      <c r="B36" s="47">
        <v>50</v>
      </c>
      <c r="C36" s="59">
        <v>15</v>
      </c>
      <c r="D36" s="59">
        <v>14</v>
      </c>
      <c r="E36" s="59">
        <v>13</v>
      </c>
      <c r="F36" s="59">
        <v>12</v>
      </c>
      <c r="G36" s="64">
        <v>11</v>
      </c>
      <c r="H36" s="59">
        <v>11</v>
      </c>
      <c r="I36" s="59">
        <v>11</v>
      </c>
      <c r="J36" s="59">
        <v>11</v>
      </c>
      <c r="K36" s="59">
        <v>11</v>
      </c>
      <c r="L36" s="59">
        <v>11</v>
      </c>
      <c r="M36" s="59">
        <v>11</v>
      </c>
      <c r="N36" s="59">
        <v>11</v>
      </c>
      <c r="O36" s="59">
        <v>11</v>
      </c>
      <c r="P36" s="59">
        <v>11</v>
      </c>
      <c r="Q36" s="60">
        <v>11</v>
      </c>
      <c r="R36" s="61">
        <v>10</v>
      </c>
      <c r="S36" s="61">
        <v>9</v>
      </c>
      <c r="T36" s="61">
        <v>8</v>
      </c>
      <c r="U36" s="61">
        <v>7</v>
      </c>
      <c r="V36" s="61">
        <v>6</v>
      </c>
      <c r="W36" s="61">
        <v>5</v>
      </c>
      <c r="X36" s="61">
        <v>4</v>
      </c>
      <c r="Y36" s="61">
        <v>3</v>
      </c>
      <c r="Z36" s="61">
        <v>2</v>
      </c>
      <c r="AA36" s="66">
        <v>1</v>
      </c>
      <c r="AB36" s="107" t="s">
        <v>84</v>
      </c>
      <c r="AC36" s="107" t="s">
        <v>84</v>
      </c>
      <c r="AD36" s="107" t="s">
        <v>84</v>
      </c>
      <c r="AE36" s="107" t="s">
        <v>84</v>
      </c>
      <c r="AF36" s="107" t="s">
        <v>84</v>
      </c>
      <c r="AG36" s="107" t="s">
        <v>84</v>
      </c>
      <c r="AH36" s="107" t="s">
        <v>84</v>
      </c>
      <c r="AI36" s="107" t="s">
        <v>84</v>
      </c>
      <c r="AJ36" s="107"/>
      <c r="AK36" s="107"/>
      <c r="AM36" s="10">
        <v>30</v>
      </c>
      <c r="AN36" s="9" t="s">
        <v>45</v>
      </c>
      <c r="AO36" s="51">
        <v>29</v>
      </c>
      <c r="AP36" s="51">
        <v>85</v>
      </c>
    </row>
    <row r="37" spans="1:42" ht="16.5">
      <c r="A37" s="55"/>
      <c r="B37" s="47">
        <v>51</v>
      </c>
      <c r="C37" s="59">
        <v>15</v>
      </c>
      <c r="D37" s="59">
        <v>14</v>
      </c>
      <c r="E37" s="59">
        <v>13</v>
      </c>
      <c r="F37" s="59">
        <v>12</v>
      </c>
      <c r="G37" s="59">
        <v>11</v>
      </c>
      <c r="H37" s="64">
        <v>10</v>
      </c>
      <c r="I37" s="59">
        <v>10</v>
      </c>
      <c r="J37" s="59">
        <v>10</v>
      </c>
      <c r="K37" s="59">
        <v>10</v>
      </c>
      <c r="L37" s="59">
        <v>10</v>
      </c>
      <c r="M37" s="59">
        <v>10</v>
      </c>
      <c r="N37" s="59">
        <v>10</v>
      </c>
      <c r="O37" s="59">
        <v>10</v>
      </c>
      <c r="P37" s="59">
        <v>10</v>
      </c>
      <c r="Q37" s="59">
        <v>10</v>
      </c>
      <c r="R37" s="65">
        <v>10</v>
      </c>
      <c r="S37" s="65">
        <v>9</v>
      </c>
      <c r="T37" s="65">
        <v>8</v>
      </c>
      <c r="U37" s="65">
        <v>7</v>
      </c>
      <c r="V37" s="65">
        <v>6</v>
      </c>
      <c r="W37" s="65">
        <v>5</v>
      </c>
      <c r="X37" s="65">
        <v>4</v>
      </c>
      <c r="Y37" s="65">
        <v>3</v>
      </c>
      <c r="Z37" s="66">
        <v>2</v>
      </c>
      <c r="AA37" s="106">
        <v>1</v>
      </c>
      <c r="AB37" s="107" t="s">
        <v>84</v>
      </c>
      <c r="AC37" s="107" t="s">
        <v>84</v>
      </c>
      <c r="AD37" s="107" t="s">
        <v>84</v>
      </c>
      <c r="AE37" s="107" t="s">
        <v>84</v>
      </c>
      <c r="AF37" s="107" t="s">
        <v>84</v>
      </c>
      <c r="AG37" s="107" t="s">
        <v>84</v>
      </c>
      <c r="AH37" s="107" t="s">
        <v>84</v>
      </c>
      <c r="AI37" s="107" t="s">
        <v>84</v>
      </c>
      <c r="AJ37" s="107" t="s">
        <v>84</v>
      </c>
      <c r="AK37" s="107"/>
      <c r="AM37" s="10">
        <v>31</v>
      </c>
      <c r="AN37" s="9" t="s">
        <v>46</v>
      </c>
      <c r="AO37" s="51">
        <v>30</v>
      </c>
      <c r="AP37" s="51">
        <v>85</v>
      </c>
    </row>
    <row r="38" spans="1:42" ht="16.5">
      <c r="A38" s="55"/>
      <c r="B38" s="47">
        <v>52</v>
      </c>
      <c r="C38" s="65" t="s">
        <v>58</v>
      </c>
      <c r="D38" s="59">
        <v>14</v>
      </c>
      <c r="E38" s="59">
        <v>13</v>
      </c>
      <c r="F38" s="59">
        <v>12</v>
      </c>
      <c r="G38" s="59">
        <v>11</v>
      </c>
      <c r="H38" s="59">
        <v>10</v>
      </c>
      <c r="I38" s="64">
        <v>9</v>
      </c>
      <c r="J38" s="59">
        <v>9</v>
      </c>
      <c r="K38" s="59">
        <v>9</v>
      </c>
      <c r="L38" s="59">
        <v>9</v>
      </c>
      <c r="M38" s="59">
        <v>9</v>
      </c>
      <c r="N38" s="59">
        <v>9</v>
      </c>
      <c r="O38" s="59">
        <v>9</v>
      </c>
      <c r="P38" s="59">
        <v>9</v>
      </c>
      <c r="Q38" s="59">
        <v>9</v>
      </c>
      <c r="R38" s="59">
        <v>9</v>
      </c>
      <c r="S38" s="65">
        <v>9</v>
      </c>
      <c r="T38" s="65">
        <v>8</v>
      </c>
      <c r="U38" s="65">
        <v>7</v>
      </c>
      <c r="V38" s="65">
        <v>6</v>
      </c>
      <c r="W38" s="65">
        <v>5</v>
      </c>
      <c r="X38" s="65">
        <v>4</v>
      </c>
      <c r="Y38" s="66">
        <v>3</v>
      </c>
      <c r="Z38" s="65">
        <v>2</v>
      </c>
      <c r="AA38" s="106">
        <v>1</v>
      </c>
      <c r="AB38" s="107" t="s">
        <v>84</v>
      </c>
      <c r="AC38" s="107" t="s">
        <v>84</v>
      </c>
      <c r="AD38" s="107" t="s">
        <v>84</v>
      </c>
      <c r="AE38" s="107" t="s">
        <v>84</v>
      </c>
      <c r="AF38" s="107" t="s">
        <v>84</v>
      </c>
      <c r="AG38" s="107" t="s">
        <v>84</v>
      </c>
      <c r="AH38" s="107" t="s">
        <v>84</v>
      </c>
      <c r="AI38" s="107" t="s">
        <v>84</v>
      </c>
      <c r="AJ38" s="107" t="s">
        <v>84</v>
      </c>
      <c r="AK38" s="107" t="s">
        <v>84</v>
      </c>
      <c r="AM38" s="10">
        <v>32</v>
      </c>
      <c r="AN38" s="9" t="s">
        <v>47</v>
      </c>
      <c r="AO38" s="51">
        <v>31</v>
      </c>
      <c r="AP38" s="51">
        <v>85</v>
      </c>
    </row>
    <row r="39" spans="1:42" ht="16.5">
      <c r="A39" s="55"/>
      <c r="B39" s="47">
        <v>53</v>
      </c>
      <c r="C39" s="65" t="s">
        <v>58</v>
      </c>
      <c r="D39" s="65" t="s">
        <v>58</v>
      </c>
      <c r="E39" s="59">
        <v>13</v>
      </c>
      <c r="F39" s="59">
        <v>12</v>
      </c>
      <c r="G39" s="59">
        <v>11</v>
      </c>
      <c r="H39" s="59">
        <v>10</v>
      </c>
      <c r="I39" s="59">
        <v>9</v>
      </c>
      <c r="J39" s="64">
        <v>8</v>
      </c>
      <c r="K39" s="59">
        <v>8</v>
      </c>
      <c r="L39" s="59">
        <v>8</v>
      </c>
      <c r="M39" s="59">
        <v>8</v>
      </c>
      <c r="N39" s="59">
        <v>8</v>
      </c>
      <c r="O39" s="59">
        <v>8</v>
      </c>
      <c r="P39" s="59">
        <v>8</v>
      </c>
      <c r="Q39" s="59">
        <v>8</v>
      </c>
      <c r="R39" s="59">
        <v>8</v>
      </c>
      <c r="S39" s="59">
        <v>8</v>
      </c>
      <c r="T39" s="65">
        <v>8</v>
      </c>
      <c r="U39" s="65">
        <v>7</v>
      </c>
      <c r="V39" s="65">
        <v>6</v>
      </c>
      <c r="W39" s="65">
        <v>5</v>
      </c>
      <c r="X39" s="66">
        <v>4</v>
      </c>
      <c r="Y39" s="65">
        <v>3</v>
      </c>
      <c r="Z39" s="65">
        <v>2</v>
      </c>
      <c r="AA39" s="106">
        <v>1</v>
      </c>
      <c r="AB39" s="107" t="s">
        <v>84</v>
      </c>
      <c r="AC39" s="107" t="s">
        <v>84</v>
      </c>
      <c r="AD39" s="107" t="s">
        <v>84</v>
      </c>
      <c r="AE39" s="107" t="s">
        <v>84</v>
      </c>
      <c r="AF39" s="107" t="s">
        <v>84</v>
      </c>
      <c r="AG39" s="107" t="s">
        <v>84</v>
      </c>
      <c r="AH39" s="107" t="s">
        <v>84</v>
      </c>
      <c r="AI39" s="107" t="s">
        <v>84</v>
      </c>
      <c r="AJ39" s="107" t="s">
        <v>84</v>
      </c>
      <c r="AK39" s="107" t="s">
        <v>84</v>
      </c>
      <c r="AM39" s="10">
        <v>33</v>
      </c>
      <c r="AN39" s="9" t="s">
        <v>48</v>
      </c>
      <c r="AO39" s="51">
        <v>32</v>
      </c>
      <c r="AP39" s="51">
        <v>85</v>
      </c>
    </row>
    <row r="40" spans="1:42" ht="16.5">
      <c r="A40" s="55"/>
      <c r="B40" s="47">
        <v>54</v>
      </c>
      <c r="C40" s="65" t="s">
        <v>58</v>
      </c>
      <c r="D40" s="65" t="s">
        <v>58</v>
      </c>
      <c r="E40" s="65" t="s">
        <v>58</v>
      </c>
      <c r="F40" s="59">
        <v>12</v>
      </c>
      <c r="G40" s="59">
        <v>11</v>
      </c>
      <c r="H40" s="59">
        <v>10</v>
      </c>
      <c r="I40" s="59">
        <v>9</v>
      </c>
      <c r="J40" s="59">
        <v>8</v>
      </c>
      <c r="K40" s="64">
        <v>7</v>
      </c>
      <c r="L40" s="59">
        <v>7</v>
      </c>
      <c r="M40" s="59">
        <v>7</v>
      </c>
      <c r="N40" s="59">
        <v>7</v>
      </c>
      <c r="O40" s="59">
        <v>7</v>
      </c>
      <c r="P40" s="59">
        <v>7</v>
      </c>
      <c r="Q40" s="59">
        <v>7</v>
      </c>
      <c r="R40" s="59">
        <v>7</v>
      </c>
      <c r="S40" s="59">
        <v>7</v>
      </c>
      <c r="T40" s="59">
        <v>7</v>
      </c>
      <c r="U40" s="65">
        <v>7</v>
      </c>
      <c r="V40" s="65">
        <v>6</v>
      </c>
      <c r="W40" s="66">
        <v>5</v>
      </c>
      <c r="X40" s="65">
        <v>4</v>
      </c>
      <c r="Y40" s="65">
        <v>3</v>
      </c>
      <c r="Z40" s="65">
        <v>2</v>
      </c>
      <c r="AA40" s="106">
        <v>1</v>
      </c>
      <c r="AB40" s="107" t="s">
        <v>84</v>
      </c>
      <c r="AC40" s="107" t="s">
        <v>84</v>
      </c>
      <c r="AD40" s="107" t="s">
        <v>84</v>
      </c>
      <c r="AE40" s="107" t="s">
        <v>84</v>
      </c>
      <c r="AF40" s="107" t="s">
        <v>84</v>
      </c>
      <c r="AG40" s="107" t="s">
        <v>84</v>
      </c>
      <c r="AH40" s="107" t="s">
        <v>84</v>
      </c>
      <c r="AI40" s="107" t="s">
        <v>84</v>
      </c>
      <c r="AJ40" s="107" t="s">
        <v>84</v>
      </c>
      <c r="AK40" s="107" t="s">
        <v>84</v>
      </c>
      <c r="AM40" s="10">
        <v>34</v>
      </c>
      <c r="AN40" s="9" t="s">
        <v>49</v>
      </c>
      <c r="AO40" s="51">
        <v>33</v>
      </c>
      <c r="AP40" s="51">
        <v>85</v>
      </c>
    </row>
    <row r="41" spans="1:42" ht="16.5">
      <c r="A41" s="55"/>
      <c r="B41" s="47">
        <v>55</v>
      </c>
      <c r="C41" s="65" t="s">
        <v>58</v>
      </c>
      <c r="D41" s="65" t="s">
        <v>58</v>
      </c>
      <c r="E41" s="65" t="s">
        <v>58</v>
      </c>
      <c r="F41" s="65" t="s">
        <v>58</v>
      </c>
      <c r="G41" s="59">
        <v>11</v>
      </c>
      <c r="H41" s="59">
        <v>10</v>
      </c>
      <c r="I41" s="59">
        <v>9</v>
      </c>
      <c r="J41" s="59">
        <v>8</v>
      </c>
      <c r="K41" s="59">
        <v>7</v>
      </c>
      <c r="L41" s="64">
        <v>6</v>
      </c>
      <c r="M41" s="59">
        <v>6</v>
      </c>
      <c r="N41" s="59">
        <v>6</v>
      </c>
      <c r="O41" s="59">
        <v>6</v>
      </c>
      <c r="P41" s="59">
        <v>6</v>
      </c>
      <c r="Q41" s="59">
        <v>6</v>
      </c>
      <c r="R41" s="59">
        <v>6</v>
      </c>
      <c r="S41" s="59">
        <v>6</v>
      </c>
      <c r="T41" s="59">
        <v>6</v>
      </c>
      <c r="U41" s="59">
        <v>6</v>
      </c>
      <c r="V41" s="69">
        <v>6</v>
      </c>
      <c r="W41" s="65">
        <v>5</v>
      </c>
      <c r="X41" s="65">
        <v>4</v>
      </c>
      <c r="Y41" s="65">
        <v>3</v>
      </c>
      <c r="Z41" s="65">
        <v>2</v>
      </c>
      <c r="AA41" s="106">
        <v>1</v>
      </c>
      <c r="AB41" s="107" t="s">
        <v>84</v>
      </c>
      <c r="AC41" s="107" t="s">
        <v>84</v>
      </c>
      <c r="AD41" s="107" t="s">
        <v>84</v>
      </c>
      <c r="AE41" s="107" t="s">
        <v>84</v>
      </c>
      <c r="AF41" s="107" t="s">
        <v>84</v>
      </c>
      <c r="AG41" s="107" t="s">
        <v>84</v>
      </c>
      <c r="AH41" s="107" t="s">
        <v>84</v>
      </c>
      <c r="AI41" s="107" t="s">
        <v>84</v>
      </c>
      <c r="AJ41" s="107" t="s">
        <v>84</v>
      </c>
      <c r="AK41" s="107" t="s">
        <v>84</v>
      </c>
      <c r="AM41" s="10">
        <v>35</v>
      </c>
      <c r="AN41" s="9" t="s">
        <v>50</v>
      </c>
      <c r="AO41" s="51">
        <v>34</v>
      </c>
      <c r="AP41" s="51">
        <v>85</v>
      </c>
    </row>
    <row r="42" spans="1:42" ht="16.5">
      <c r="A42" s="55"/>
      <c r="B42" s="47">
        <v>56</v>
      </c>
      <c r="C42" s="65" t="s">
        <v>58</v>
      </c>
      <c r="D42" s="65" t="s">
        <v>58</v>
      </c>
      <c r="E42" s="65" t="s">
        <v>58</v>
      </c>
      <c r="F42" s="65" t="s">
        <v>58</v>
      </c>
      <c r="G42" s="65" t="s">
        <v>58</v>
      </c>
      <c r="H42" s="59">
        <v>10</v>
      </c>
      <c r="I42" s="59">
        <v>9</v>
      </c>
      <c r="J42" s="59">
        <v>8</v>
      </c>
      <c r="K42" s="59">
        <v>7</v>
      </c>
      <c r="L42" s="59">
        <v>6</v>
      </c>
      <c r="M42" s="64">
        <v>5</v>
      </c>
      <c r="N42" s="59">
        <v>5</v>
      </c>
      <c r="O42" s="59">
        <v>5</v>
      </c>
      <c r="P42" s="59">
        <v>5</v>
      </c>
      <c r="Q42" s="59">
        <v>5</v>
      </c>
      <c r="R42" s="59">
        <v>5</v>
      </c>
      <c r="S42" s="59">
        <v>5</v>
      </c>
      <c r="T42" s="59">
        <v>5</v>
      </c>
      <c r="U42" s="59">
        <v>5</v>
      </c>
      <c r="V42" s="59">
        <v>5</v>
      </c>
      <c r="W42" s="65">
        <v>5</v>
      </c>
      <c r="X42" s="65">
        <v>4</v>
      </c>
      <c r="Y42" s="65">
        <v>3</v>
      </c>
      <c r="Z42" s="65">
        <v>2</v>
      </c>
      <c r="AA42" s="106">
        <v>1</v>
      </c>
      <c r="AB42" s="107" t="s">
        <v>84</v>
      </c>
      <c r="AC42" s="107" t="s">
        <v>84</v>
      </c>
      <c r="AD42" s="107" t="s">
        <v>84</v>
      </c>
      <c r="AE42" s="107" t="s">
        <v>84</v>
      </c>
      <c r="AF42" s="107" t="s">
        <v>84</v>
      </c>
      <c r="AG42" s="107" t="s">
        <v>84</v>
      </c>
      <c r="AH42" s="107" t="s">
        <v>84</v>
      </c>
      <c r="AI42" s="107" t="s">
        <v>84</v>
      </c>
      <c r="AJ42" s="107" t="s">
        <v>84</v>
      </c>
      <c r="AK42" s="107" t="s">
        <v>84</v>
      </c>
      <c r="AO42" s="51">
        <v>35</v>
      </c>
      <c r="AP42" s="51">
        <v>85</v>
      </c>
    </row>
    <row r="43" spans="1:42" ht="16.5">
      <c r="A43" s="55"/>
      <c r="B43" s="47">
        <v>57</v>
      </c>
      <c r="C43" s="65" t="s">
        <v>58</v>
      </c>
      <c r="D43" s="65" t="s">
        <v>58</v>
      </c>
      <c r="E43" s="65" t="s">
        <v>58</v>
      </c>
      <c r="F43" s="65" t="s">
        <v>58</v>
      </c>
      <c r="G43" s="65" t="s">
        <v>58</v>
      </c>
      <c r="H43" s="65" t="s">
        <v>58</v>
      </c>
      <c r="I43" s="59">
        <v>9</v>
      </c>
      <c r="J43" s="59">
        <v>8</v>
      </c>
      <c r="K43" s="59">
        <v>7</v>
      </c>
      <c r="L43" s="59">
        <v>6</v>
      </c>
      <c r="M43" s="59">
        <v>5</v>
      </c>
      <c r="N43" s="64">
        <v>4</v>
      </c>
      <c r="O43" s="59">
        <v>4</v>
      </c>
      <c r="P43" s="59">
        <v>4</v>
      </c>
      <c r="Q43" s="59">
        <v>4</v>
      </c>
      <c r="R43" s="59">
        <v>4</v>
      </c>
      <c r="S43" s="59">
        <v>4</v>
      </c>
      <c r="T43" s="59">
        <v>4</v>
      </c>
      <c r="U43" s="59">
        <v>4</v>
      </c>
      <c r="V43" s="59">
        <v>4</v>
      </c>
      <c r="W43" s="59">
        <v>4</v>
      </c>
      <c r="X43" s="65">
        <v>4</v>
      </c>
      <c r="Y43" s="65">
        <v>3</v>
      </c>
      <c r="Z43" s="65">
        <v>2</v>
      </c>
      <c r="AA43" s="106">
        <v>1</v>
      </c>
      <c r="AB43" s="107" t="s">
        <v>84</v>
      </c>
      <c r="AC43" s="107" t="s">
        <v>84</v>
      </c>
      <c r="AD43" s="107" t="s">
        <v>84</v>
      </c>
      <c r="AE43" s="107" t="s">
        <v>84</v>
      </c>
      <c r="AF43" s="107" t="s">
        <v>84</v>
      </c>
      <c r="AG43" s="107" t="s">
        <v>84</v>
      </c>
      <c r="AH43" s="107" t="s">
        <v>84</v>
      </c>
      <c r="AI43" s="107" t="s">
        <v>84</v>
      </c>
      <c r="AJ43" s="107" t="s">
        <v>84</v>
      </c>
      <c r="AK43" s="107" t="s">
        <v>84</v>
      </c>
      <c r="AO43" s="51">
        <v>36</v>
      </c>
      <c r="AP43" s="51">
        <v>85</v>
      </c>
    </row>
    <row r="44" spans="1:42" ht="16.5">
      <c r="A44" s="55"/>
      <c r="B44" s="47">
        <v>58</v>
      </c>
      <c r="C44" s="65" t="s">
        <v>58</v>
      </c>
      <c r="D44" s="65" t="s">
        <v>58</v>
      </c>
      <c r="E44" s="65" t="s">
        <v>58</v>
      </c>
      <c r="F44" s="65" t="s">
        <v>58</v>
      </c>
      <c r="G44" s="65" t="s">
        <v>58</v>
      </c>
      <c r="H44" s="65" t="s">
        <v>58</v>
      </c>
      <c r="I44" s="65" t="s">
        <v>58</v>
      </c>
      <c r="J44" s="59">
        <v>8</v>
      </c>
      <c r="K44" s="59">
        <v>7</v>
      </c>
      <c r="L44" s="59">
        <v>6</v>
      </c>
      <c r="M44" s="59">
        <v>5</v>
      </c>
      <c r="N44" s="59">
        <v>4</v>
      </c>
      <c r="O44" s="64">
        <v>3</v>
      </c>
      <c r="P44" s="59">
        <v>3</v>
      </c>
      <c r="Q44" s="59">
        <v>3</v>
      </c>
      <c r="R44" s="59">
        <v>3</v>
      </c>
      <c r="S44" s="59">
        <v>3</v>
      </c>
      <c r="T44" s="59">
        <v>3</v>
      </c>
      <c r="U44" s="59">
        <v>3</v>
      </c>
      <c r="V44" s="59">
        <v>3</v>
      </c>
      <c r="W44" s="59">
        <v>3</v>
      </c>
      <c r="X44" s="59">
        <v>3</v>
      </c>
      <c r="Y44" s="65">
        <v>3</v>
      </c>
      <c r="Z44" s="65">
        <v>2</v>
      </c>
      <c r="AA44" s="106">
        <v>1</v>
      </c>
      <c r="AB44" s="107" t="s">
        <v>84</v>
      </c>
      <c r="AC44" s="107" t="s">
        <v>84</v>
      </c>
      <c r="AD44" s="107" t="s">
        <v>84</v>
      </c>
      <c r="AE44" s="107" t="s">
        <v>84</v>
      </c>
      <c r="AF44" s="107" t="s">
        <v>84</v>
      </c>
      <c r="AG44" s="107" t="s">
        <v>84</v>
      </c>
      <c r="AH44" s="107" t="s">
        <v>84</v>
      </c>
      <c r="AI44" s="107" t="s">
        <v>84</v>
      </c>
      <c r="AJ44" s="107" t="s">
        <v>84</v>
      </c>
      <c r="AK44" s="107" t="s">
        <v>84</v>
      </c>
      <c r="AO44" s="51">
        <v>37</v>
      </c>
      <c r="AP44" s="51">
        <v>85</v>
      </c>
    </row>
    <row r="45" spans="1:42" ht="16.5">
      <c r="A45" s="55"/>
      <c r="B45" s="47">
        <v>59</v>
      </c>
      <c r="C45" s="65" t="s">
        <v>58</v>
      </c>
      <c r="D45" s="65" t="s">
        <v>58</v>
      </c>
      <c r="E45" s="65" t="s">
        <v>58</v>
      </c>
      <c r="F45" s="65" t="s">
        <v>58</v>
      </c>
      <c r="G45" s="65" t="s">
        <v>58</v>
      </c>
      <c r="H45" s="65" t="s">
        <v>58</v>
      </c>
      <c r="I45" s="65" t="s">
        <v>58</v>
      </c>
      <c r="J45" s="65" t="s">
        <v>58</v>
      </c>
      <c r="K45" s="59">
        <v>7</v>
      </c>
      <c r="L45" s="59">
        <v>6</v>
      </c>
      <c r="M45" s="59">
        <v>5</v>
      </c>
      <c r="N45" s="59">
        <v>4</v>
      </c>
      <c r="O45" s="59">
        <v>3</v>
      </c>
      <c r="P45" s="70">
        <v>2</v>
      </c>
      <c r="Q45" s="59">
        <v>2</v>
      </c>
      <c r="R45" s="59">
        <v>2</v>
      </c>
      <c r="S45" s="59">
        <v>2</v>
      </c>
      <c r="T45" s="59">
        <v>2</v>
      </c>
      <c r="U45" s="59">
        <v>2</v>
      </c>
      <c r="V45" s="59">
        <v>2</v>
      </c>
      <c r="W45" s="59">
        <v>2</v>
      </c>
      <c r="X45" s="59">
        <v>2</v>
      </c>
      <c r="Y45" s="59">
        <v>2</v>
      </c>
      <c r="Z45" s="67">
        <v>2</v>
      </c>
      <c r="AA45" s="106">
        <v>1</v>
      </c>
      <c r="AB45" s="107" t="s">
        <v>84</v>
      </c>
      <c r="AC45" s="107" t="s">
        <v>84</v>
      </c>
      <c r="AD45" s="107" t="s">
        <v>84</v>
      </c>
      <c r="AE45" s="107" t="s">
        <v>84</v>
      </c>
      <c r="AF45" s="107" t="s">
        <v>84</v>
      </c>
      <c r="AG45" s="107" t="s">
        <v>84</v>
      </c>
      <c r="AH45" s="107" t="s">
        <v>84</v>
      </c>
      <c r="AI45" s="107" t="s">
        <v>84</v>
      </c>
      <c r="AJ45" s="107" t="s">
        <v>84</v>
      </c>
      <c r="AK45" s="107" t="s">
        <v>84</v>
      </c>
      <c r="AO45" s="51">
        <v>38</v>
      </c>
      <c r="AP45" s="51">
        <v>85</v>
      </c>
    </row>
    <row r="46" spans="1:42" ht="17.25" thickBot="1">
      <c r="A46" s="55"/>
      <c r="B46" s="47">
        <v>60</v>
      </c>
      <c r="C46" s="65" t="s">
        <v>58</v>
      </c>
      <c r="D46" s="65" t="s">
        <v>58</v>
      </c>
      <c r="E46" s="65" t="s">
        <v>58</v>
      </c>
      <c r="F46" s="65" t="s">
        <v>58</v>
      </c>
      <c r="G46" s="65" t="s">
        <v>58</v>
      </c>
      <c r="H46" s="65" t="s">
        <v>58</v>
      </c>
      <c r="I46" s="65" t="s">
        <v>58</v>
      </c>
      <c r="J46" s="65" t="s">
        <v>58</v>
      </c>
      <c r="K46" s="65" t="s">
        <v>58</v>
      </c>
      <c r="L46" s="59">
        <v>6</v>
      </c>
      <c r="M46" s="59">
        <v>5</v>
      </c>
      <c r="N46" s="59">
        <v>4</v>
      </c>
      <c r="O46" s="59">
        <v>3</v>
      </c>
      <c r="P46" s="59">
        <v>2</v>
      </c>
      <c r="Q46" s="106">
        <v>1</v>
      </c>
      <c r="R46" s="59" t="s">
        <v>85</v>
      </c>
      <c r="S46" s="59" t="s">
        <v>85</v>
      </c>
      <c r="T46" s="59" t="s">
        <v>85</v>
      </c>
      <c r="U46" s="59" t="s">
        <v>85</v>
      </c>
      <c r="V46" s="59" t="s">
        <v>85</v>
      </c>
      <c r="W46" s="59" t="s">
        <v>85</v>
      </c>
      <c r="X46" s="59" t="s">
        <v>85</v>
      </c>
      <c r="Y46" s="59" t="s">
        <v>85</v>
      </c>
      <c r="Z46" s="59" t="s">
        <v>85</v>
      </c>
      <c r="AA46" s="59" t="s">
        <v>85</v>
      </c>
      <c r="AB46" s="107" t="s">
        <v>90</v>
      </c>
      <c r="AC46" s="107" t="s">
        <v>90</v>
      </c>
      <c r="AD46" s="107" t="s">
        <v>90</v>
      </c>
      <c r="AE46" s="107" t="s">
        <v>90</v>
      </c>
      <c r="AF46" s="107" t="s">
        <v>90</v>
      </c>
      <c r="AG46" s="107" t="s">
        <v>90</v>
      </c>
      <c r="AH46" s="107" t="s">
        <v>90</v>
      </c>
      <c r="AI46" s="107" t="s">
        <v>90</v>
      </c>
      <c r="AJ46" s="107" t="s">
        <v>90</v>
      </c>
      <c r="AK46" s="107" t="s">
        <v>90</v>
      </c>
      <c r="AO46" s="51">
        <v>39</v>
      </c>
      <c r="AP46" s="51">
        <v>85</v>
      </c>
    </row>
    <row r="47" spans="1:42" ht="17.25" thickTop="1">
      <c r="A47" s="55"/>
      <c r="B47" s="47">
        <v>61</v>
      </c>
      <c r="C47" s="65" t="s">
        <v>58</v>
      </c>
      <c r="D47" s="65" t="s">
        <v>58</v>
      </c>
      <c r="E47" s="65" t="s">
        <v>58</v>
      </c>
      <c r="F47" s="65" t="s">
        <v>58</v>
      </c>
      <c r="G47" s="65" t="s">
        <v>58</v>
      </c>
      <c r="H47" s="65" t="s">
        <v>58</v>
      </c>
      <c r="I47" s="65" t="s">
        <v>58</v>
      </c>
      <c r="J47" s="65" t="s">
        <v>58</v>
      </c>
      <c r="K47" s="65" t="s">
        <v>58</v>
      </c>
      <c r="L47" s="67" t="s">
        <v>60</v>
      </c>
      <c r="M47" s="59">
        <v>5</v>
      </c>
      <c r="N47" s="59">
        <v>4</v>
      </c>
      <c r="O47" s="59">
        <v>3</v>
      </c>
      <c r="P47" s="59">
        <v>2</v>
      </c>
      <c r="Q47" s="63">
        <v>1</v>
      </c>
      <c r="R47" s="59" t="s">
        <v>85</v>
      </c>
      <c r="S47" s="59" t="s">
        <v>85</v>
      </c>
      <c r="T47" s="59" t="s">
        <v>85</v>
      </c>
      <c r="U47" s="59" t="s">
        <v>85</v>
      </c>
      <c r="V47" s="59" t="s">
        <v>85</v>
      </c>
      <c r="W47" s="59" t="s">
        <v>85</v>
      </c>
      <c r="X47" s="59" t="s">
        <v>85</v>
      </c>
      <c r="Y47" s="59" t="s">
        <v>85</v>
      </c>
      <c r="Z47" s="59" t="s">
        <v>85</v>
      </c>
      <c r="AA47" s="59" t="s">
        <v>85</v>
      </c>
      <c r="AB47" s="107" t="s">
        <v>90</v>
      </c>
      <c r="AC47" s="107" t="s">
        <v>90</v>
      </c>
      <c r="AD47" s="107" t="s">
        <v>90</v>
      </c>
      <c r="AE47" s="107" t="s">
        <v>90</v>
      </c>
      <c r="AF47" s="107" t="s">
        <v>90</v>
      </c>
      <c r="AG47" s="107" t="s">
        <v>90</v>
      </c>
      <c r="AH47" s="107" t="s">
        <v>90</v>
      </c>
      <c r="AI47" s="107" t="s">
        <v>90</v>
      </c>
      <c r="AJ47" s="107" t="s">
        <v>90</v>
      </c>
      <c r="AK47" s="107" t="s">
        <v>90</v>
      </c>
      <c r="AL47" s="71" t="s">
        <v>69</v>
      </c>
      <c r="AM47" s="72">
        <v>39083</v>
      </c>
      <c r="AN47" s="73"/>
      <c r="AO47" s="51">
        <v>40</v>
      </c>
      <c r="AP47" s="51">
        <v>85</v>
      </c>
    </row>
    <row r="48" spans="1:42" ht="16.5">
      <c r="A48" s="55"/>
      <c r="B48" s="47">
        <v>62</v>
      </c>
      <c r="C48" s="47"/>
      <c r="D48" s="65" t="s">
        <v>58</v>
      </c>
      <c r="E48" s="65" t="s">
        <v>58</v>
      </c>
      <c r="F48" s="65" t="s">
        <v>58</v>
      </c>
      <c r="G48" s="65" t="s">
        <v>58</v>
      </c>
      <c r="H48" s="65" t="s">
        <v>58</v>
      </c>
      <c r="I48" s="65" t="s">
        <v>58</v>
      </c>
      <c r="J48" s="65" t="s">
        <v>58</v>
      </c>
      <c r="K48" s="65" t="s">
        <v>58</v>
      </c>
      <c r="L48" s="65" t="s">
        <v>58</v>
      </c>
      <c r="M48" s="65" t="s">
        <v>58</v>
      </c>
      <c r="N48" s="59">
        <v>4</v>
      </c>
      <c r="O48" s="59">
        <v>3</v>
      </c>
      <c r="P48" s="59">
        <v>2</v>
      </c>
      <c r="Q48" s="63">
        <v>1</v>
      </c>
      <c r="R48" s="59" t="s">
        <v>85</v>
      </c>
      <c r="S48" s="59" t="s">
        <v>85</v>
      </c>
      <c r="T48" s="59" t="s">
        <v>85</v>
      </c>
      <c r="U48" s="59" t="s">
        <v>85</v>
      </c>
      <c r="V48" s="59" t="s">
        <v>85</v>
      </c>
      <c r="W48" s="59" t="s">
        <v>85</v>
      </c>
      <c r="X48" s="59" t="s">
        <v>85</v>
      </c>
      <c r="Y48" s="59" t="s">
        <v>85</v>
      </c>
      <c r="Z48" s="59" t="s">
        <v>85</v>
      </c>
      <c r="AA48" s="59" t="s">
        <v>85</v>
      </c>
      <c r="AB48" s="107" t="s">
        <v>90</v>
      </c>
      <c r="AC48" s="107" t="s">
        <v>90</v>
      </c>
      <c r="AD48" s="107" t="s">
        <v>90</v>
      </c>
      <c r="AE48" s="107" t="s">
        <v>90</v>
      </c>
      <c r="AF48" s="107" t="s">
        <v>90</v>
      </c>
      <c r="AG48" s="107" t="s">
        <v>90</v>
      </c>
      <c r="AH48" s="107" t="s">
        <v>90</v>
      </c>
      <c r="AI48" s="107" t="s">
        <v>90</v>
      </c>
      <c r="AJ48" s="107" t="s">
        <v>90</v>
      </c>
      <c r="AK48" s="107" t="s">
        <v>90</v>
      </c>
      <c r="AL48" s="74" t="s">
        <v>67</v>
      </c>
      <c r="AM48" s="75">
        <f>'簡易試算表'!D4</f>
        <v>470201</v>
      </c>
      <c r="AN48" s="76">
        <f>DATEVALUE((1911+MID(AM48,1,2)&amp;"/"&amp;MID(AM48,3,2)&amp;"/"&amp;MID(AM48,5,2)))</f>
        <v>21217</v>
      </c>
      <c r="AO48" s="77"/>
      <c r="AP48" s="78"/>
    </row>
    <row r="49" spans="1:41" ht="17.25" thickBot="1">
      <c r="A49" s="55"/>
      <c r="B49" s="47">
        <v>63</v>
      </c>
      <c r="C49" s="47"/>
      <c r="D49" s="47"/>
      <c r="E49" s="65" t="s">
        <v>58</v>
      </c>
      <c r="F49" s="65" t="s">
        <v>58</v>
      </c>
      <c r="G49" s="65" t="s">
        <v>58</v>
      </c>
      <c r="H49" s="65" t="s">
        <v>58</v>
      </c>
      <c r="I49" s="65" t="s">
        <v>58</v>
      </c>
      <c r="J49" s="65" t="s">
        <v>58</v>
      </c>
      <c r="K49" s="65" t="s">
        <v>58</v>
      </c>
      <c r="L49" s="65" t="s">
        <v>58</v>
      </c>
      <c r="M49" s="65" t="s">
        <v>58</v>
      </c>
      <c r="N49" s="65" t="s">
        <v>58</v>
      </c>
      <c r="O49" s="59">
        <v>3</v>
      </c>
      <c r="P49" s="59">
        <v>2</v>
      </c>
      <c r="Q49" s="63">
        <v>1</v>
      </c>
      <c r="R49" s="59" t="s">
        <v>85</v>
      </c>
      <c r="S49" s="59" t="s">
        <v>85</v>
      </c>
      <c r="T49" s="59" t="s">
        <v>85</v>
      </c>
      <c r="U49" s="59" t="s">
        <v>85</v>
      </c>
      <c r="V49" s="59" t="s">
        <v>85</v>
      </c>
      <c r="W49" s="59" t="s">
        <v>85</v>
      </c>
      <c r="X49" s="59" t="s">
        <v>85</v>
      </c>
      <c r="Y49" s="59" t="s">
        <v>85</v>
      </c>
      <c r="Z49" s="59" t="s">
        <v>85</v>
      </c>
      <c r="AA49" s="59" t="s">
        <v>85</v>
      </c>
      <c r="AB49" s="107" t="s">
        <v>90</v>
      </c>
      <c r="AC49" s="107" t="s">
        <v>90</v>
      </c>
      <c r="AD49" s="107" t="s">
        <v>90</v>
      </c>
      <c r="AE49" s="107" t="s">
        <v>90</v>
      </c>
      <c r="AF49" s="107" t="s">
        <v>90</v>
      </c>
      <c r="AG49" s="107" t="s">
        <v>90</v>
      </c>
      <c r="AH49" s="107" t="s">
        <v>90</v>
      </c>
      <c r="AI49" s="107" t="s">
        <v>90</v>
      </c>
      <c r="AJ49" s="107" t="s">
        <v>90</v>
      </c>
      <c r="AK49" s="107" t="s">
        <v>90</v>
      </c>
      <c r="AL49" s="79" t="s">
        <v>68</v>
      </c>
      <c r="AM49" s="48">
        <f>'簡易試算表'!E6</f>
        <v>751214</v>
      </c>
      <c r="AN49" s="76">
        <f>DATEVALUE((1911+MID(AM49,1,2)&amp;"/"&amp;MID(AM49,3,2)&amp;"/"&amp;MID(AM49,5,2)))</f>
        <v>31760</v>
      </c>
      <c r="AO49" s="77"/>
    </row>
    <row r="50" spans="1:40" ht="21" thickBot="1" thickTop="1">
      <c r="A50" s="55"/>
      <c r="B50" s="47">
        <v>64</v>
      </c>
      <c r="C50" s="47"/>
      <c r="D50" s="47"/>
      <c r="E50" s="47"/>
      <c r="F50" s="65" t="s">
        <v>58</v>
      </c>
      <c r="G50" s="65" t="s">
        <v>58</v>
      </c>
      <c r="H50" s="65" t="s">
        <v>58</v>
      </c>
      <c r="I50" s="65" t="s">
        <v>58</v>
      </c>
      <c r="J50" s="65" t="s">
        <v>58</v>
      </c>
      <c r="K50" s="65" t="s">
        <v>58</v>
      </c>
      <c r="L50" s="65" t="s">
        <v>58</v>
      </c>
      <c r="M50" s="65" t="s">
        <v>58</v>
      </c>
      <c r="N50" s="65" t="s">
        <v>58</v>
      </c>
      <c r="O50" s="65" t="s">
        <v>58</v>
      </c>
      <c r="P50" s="59">
        <v>2</v>
      </c>
      <c r="Q50" s="63">
        <v>1</v>
      </c>
      <c r="R50" s="59" t="s">
        <v>85</v>
      </c>
      <c r="S50" s="59" t="s">
        <v>85</v>
      </c>
      <c r="T50" s="59" t="s">
        <v>85</v>
      </c>
      <c r="U50" s="59" t="s">
        <v>85</v>
      </c>
      <c r="V50" s="59" t="s">
        <v>85</v>
      </c>
      <c r="W50" s="59" t="s">
        <v>85</v>
      </c>
      <c r="X50" s="59" t="s">
        <v>85</v>
      </c>
      <c r="Y50" s="59" t="s">
        <v>85</v>
      </c>
      <c r="Z50" s="59" t="s">
        <v>85</v>
      </c>
      <c r="AA50" s="59" t="s">
        <v>85</v>
      </c>
      <c r="AB50" s="107" t="s">
        <v>90</v>
      </c>
      <c r="AC50" s="107" t="s">
        <v>90</v>
      </c>
      <c r="AD50" s="107" t="s">
        <v>90</v>
      </c>
      <c r="AE50" s="107" t="s">
        <v>90</v>
      </c>
      <c r="AF50" s="107" t="s">
        <v>90</v>
      </c>
      <c r="AG50" s="107" t="s">
        <v>90</v>
      </c>
      <c r="AH50" s="107" t="s">
        <v>90</v>
      </c>
      <c r="AI50" s="107" t="s">
        <v>90</v>
      </c>
      <c r="AJ50" s="107" t="s">
        <v>90</v>
      </c>
      <c r="AK50" s="107" t="s">
        <v>90</v>
      </c>
      <c r="AL50" s="80" t="s">
        <v>64</v>
      </c>
      <c r="AM50" s="81"/>
      <c r="AN50" s="82">
        <f>YEAR(AM47)-YEAR(AN48)-IF(AM47&gt;=DATE(YEAR(AM47),MONTH(AN48),DAY(AN48)),0,1)</f>
        <v>48</v>
      </c>
    </row>
    <row r="51" spans="1:40" ht="21" thickBot="1" thickTop="1">
      <c r="A51" s="83"/>
      <c r="B51" s="47">
        <v>65</v>
      </c>
      <c r="C51" s="50"/>
      <c r="D51" s="50"/>
      <c r="E51" s="50"/>
      <c r="F51" s="50"/>
      <c r="G51" s="65" t="s">
        <v>58</v>
      </c>
      <c r="H51" s="65" t="s">
        <v>58</v>
      </c>
      <c r="I51" s="65" t="s">
        <v>58</v>
      </c>
      <c r="J51" s="65" t="s">
        <v>58</v>
      </c>
      <c r="K51" s="65" t="s">
        <v>58</v>
      </c>
      <c r="L51" s="65" t="s">
        <v>58</v>
      </c>
      <c r="M51" s="65" t="s">
        <v>58</v>
      </c>
      <c r="N51" s="65" t="s">
        <v>58</v>
      </c>
      <c r="O51" s="65" t="s">
        <v>58</v>
      </c>
      <c r="P51" s="65" t="s">
        <v>58</v>
      </c>
      <c r="Q51" s="63">
        <v>1</v>
      </c>
      <c r="R51" s="59" t="s">
        <v>85</v>
      </c>
      <c r="S51" s="59" t="s">
        <v>85</v>
      </c>
      <c r="T51" s="59" t="s">
        <v>85</v>
      </c>
      <c r="U51" s="59" t="s">
        <v>85</v>
      </c>
      <c r="V51" s="59" t="s">
        <v>85</v>
      </c>
      <c r="W51" s="59" t="s">
        <v>85</v>
      </c>
      <c r="X51" s="59" t="s">
        <v>85</v>
      </c>
      <c r="Y51" s="59" t="s">
        <v>85</v>
      </c>
      <c r="Z51" s="59" t="s">
        <v>85</v>
      </c>
      <c r="AA51" s="59" t="s">
        <v>85</v>
      </c>
      <c r="AB51" s="107" t="s">
        <v>90</v>
      </c>
      <c r="AC51" s="107" t="s">
        <v>90</v>
      </c>
      <c r="AD51" s="107" t="s">
        <v>90</v>
      </c>
      <c r="AE51" s="107" t="s">
        <v>90</v>
      </c>
      <c r="AF51" s="107" t="s">
        <v>90</v>
      </c>
      <c r="AG51" s="107" t="s">
        <v>90</v>
      </c>
      <c r="AH51" s="107" t="s">
        <v>90</v>
      </c>
      <c r="AI51" s="107" t="s">
        <v>90</v>
      </c>
      <c r="AJ51" s="107" t="s">
        <v>90</v>
      </c>
      <c r="AK51" s="107" t="s">
        <v>90</v>
      </c>
      <c r="AL51" s="84" t="s">
        <v>65</v>
      </c>
      <c r="AM51" s="85"/>
      <c r="AN51" s="82">
        <f>YEAR(AM47)-YEAR(AN49)-IF(AM47&gt;=DATE(YEAR(AM47),MONTH(AN49),DAY(AN49)),0,1)</f>
        <v>20</v>
      </c>
    </row>
    <row r="52" ht="17.25" thickTop="1">
      <c r="I52" s="86"/>
    </row>
    <row r="53" spans="2:38" ht="16.5">
      <c r="B53" s="86"/>
      <c r="C53" s="86"/>
      <c r="D53" s="86"/>
      <c r="I53" s="87" t="str">
        <f>IF(AM3=0,"您於屆滿65歲時，尚不符合辦理退休的條件，無退休金可領，謝謝您對台大的貢獻。",IF(AM3="僅能一次退","您於屆滿60歲及服務滿5年以上時，即符合辦理退休之條件，但僅能支領一次退休金，謝謝您對台大的貢獻。",IF(AM3="*","恭喜您啦！您不受退休新制的影響，於年滿50歲及服務滿25年時，即可選擇支領月退休金 ，謝謝您對台大的貢獻。",IF(AM3="**","恭喜您啦！您不受退休新制的影響，於年滿60歲時及服務滿15年時，即可選擇支領月退休金 ，謝謝您對台大的貢獻。","恭喜您啦！您將可於年滿  "&amp;'連結公式'!AO2&amp;"  歲及服務公職滿  "&amp;'連結公式'!AO1&amp;"  年時，擇領月退金退休。"))))</f>
        <v>恭喜您啦！您將可於年滿  55  歲及服務公職滿  27  年時，擇領月退金退休。</v>
      </c>
      <c r="AL53" s="9">
        <f>IF(AM47&gt;=DATE(YEAR(AM47),MONTH(AN49),DAY(AN49)),0,1)</f>
        <v>1</v>
      </c>
    </row>
    <row r="54" spans="2:6" ht="16.5">
      <c r="B54" s="86"/>
      <c r="C54" s="86"/>
      <c r="D54" s="88"/>
      <c r="E54" s="9" t="s">
        <v>82</v>
      </c>
      <c r="F54" s="9" t="s">
        <v>88</v>
      </c>
    </row>
    <row r="55" spans="5:6" ht="16.5">
      <c r="E55" s="9" t="s">
        <v>85</v>
      </c>
      <c r="F55" s="9" t="s">
        <v>89</v>
      </c>
    </row>
    <row r="56" spans="5:6" ht="16.5">
      <c r="E56" s="9" t="s">
        <v>86</v>
      </c>
      <c r="F56" s="9" t="s">
        <v>87</v>
      </c>
    </row>
  </sheetData>
  <sheetProtection password="CC06" sheet="1" objects="1" scenarios="1"/>
  <mergeCells count="5">
    <mergeCell ref="AU11:AW11"/>
    <mergeCell ref="AO3:AP3"/>
    <mergeCell ref="AU8:AW8"/>
    <mergeCell ref="AU9:AW9"/>
    <mergeCell ref="AU10:AW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統計處</dc:creator>
  <cp:keywords/>
  <dc:description/>
  <cp:lastModifiedBy>user</cp:lastModifiedBy>
  <cp:lastPrinted>2005-11-14T08:27:26Z</cp:lastPrinted>
  <dcterms:created xsi:type="dcterms:W3CDTF">2005-09-14T00:59:13Z</dcterms:created>
  <dcterms:modified xsi:type="dcterms:W3CDTF">2005-11-14T08:27:37Z</dcterms:modified>
  <cp:category/>
  <cp:version/>
  <cp:contentType/>
  <cp:contentStatus/>
</cp:coreProperties>
</file>